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25600" windowHeight="15460" tabRatio="500" activeTab="3"/>
  </bookViews>
  <sheets>
    <sheet name="S1" sheetId="1" r:id="rId1"/>
    <sheet name="S2" sheetId="2" r:id="rId2"/>
    <sheet name="S3" sheetId="3" r:id="rId3"/>
    <sheet name="S4" sheetId="4" r:id="rId4"/>
    <sheet name="Player Record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5" l="1"/>
  <c r="C6" i="5"/>
  <c r="C7" i="5"/>
  <c r="C8" i="5"/>
  <c r="C10" i="5"/>
  <c r="B5" i="5"/>
  <c r="B8" i="5"/>
  <c r="B7" i="5"/>
  <c r="B6" i="5"/>
  <c r="B2" i="5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H32" i="2"/>
  <c r="I32" i="2"/>
  <c r="G32" i="3"/>
  <c r="H32" i="3"/>
  <c r="I32" i="3"/>
  <c r="G32" i="4"/>
  <c r="H31" i="2"/>
  <c r="I31" i="2"/>
  <c r="G31" i="3"/>
  <c r="H31" i="3"/>
  <c r="I31" i="3"/>
  <c r="G31" i="4"/>
  <c r="H30" i="2"/>
  <c r="I30" i="2"/>
  <c r="G30" i="3"/>
  <c r="H30" i="3"/>
  <c r="I30" i="3"/>
  <c r="G30" i="4"/>
  <c r="H29" i="2"/>
  <c r="I29" i="2"/>
  <c r="G29" i="3"/>
  <c r="H29" i="3"/>
  <c r="I29" i="3"/>
  <c r="G29" i="4"/>
  <c r="H28" i="2"/>
  <c r="I28" i="2"/>
  <c r="G28" i="3"/>
  <c r="H28" i="3"/>
  <c r="I28" i="3"/>
  <c r="G28" i="4"/>
  <c r="H27" i="2"/>
  <c r="I27" i="2"/>
  <c r="G27" i="3"/>
  <c r="H27" i="3"/>
  <c r="I27" i="3"/>
  <c r="G27" i="4"/>
  <c r="H26" i="2"/>
  <c r="I26" i="2"/>
  <c r="G26" i="3"/>
  <c r="H26" i="3"/>
  <c r="I26" i="3"/>
  <c r="G26" i="4"/>
  <c r="H25" i="2"/>
  <c r="I25" i="2"/>
  <c r="G25" i="3"/>
  <c r="H25" i="3"/>
  <c r="I25" i="3"/>
  <c r="G25" i="4"/>
  <c r="H24" i="2"/>
  <c r="I24" i="2"/>
  <c r="G24" i="3"/>
  <c r="H24" i="3"/>
  <c r="I24" i="3"/>
  <c r="G24" i="4"/>
  <c r="H23" i="2"/>
  <c r="I23" i="2"/>
  <c r="G23" i="3"/>
  <c r="H23" i="3"/>
  <c r="I23" i="3"/>
  <c r="G23" i="4"/>
  <c r="H22" i="2"/>
  <c r="I22" i="2"/>
  <c r="G22" i="3"/>
  <c r="H22" i="3"/>
  <c r="I22" i="3"/>
  <c r="G22" i="4"/>
  <c r="H21" i="2"/>
  <c r="I21" i="2"/>
  <c r="G21" i="3"/>
  <c r="H21" i="3"/>
  <c r="I21" i="3"/>
  <c r="G21" i="4"/>
  <c r="H20" i="2"/>
  <c r="I20" i="2"/>
  <c r="G20" i="3"/>
  <c r="H20" i="3"/>
  <c r="I20" i="3"/>
  <c r="G20" i="4"/>
  <c r="H19" i="2"/>
  <c r="I19" i="2"/>
  <c r="G19" i="3"/>
  <c r="H19" i="3"/>
  <c r="I19" i="3"/>
  <c r="G19" i="4"/>
  <c r="H18" i="2"/>
  <c r="I18" i="2"/>
  <c r="G18" i="3"/>
  <c r="H18" i="3"/>
  <c r="I18" i="3"/>
  <c r="G18" i="4"/>
  <c r="H17" i="2"/>
  <c r="I17" i="2"/>
  <c r="G17" i="3"/>
  <c r="H17" i="3"/>
  <c r="I17" i="3"/>
  <c r="G17" i="4"/>
  <c r="H16" i="2"/>
  <c r="I16" i="2"/>
  <c r="G16" i="3"/>
  <c r="H16" i="3"/>
  <c r="I16" i="3"/>
  <c r="G16" i="4"/>
  <c r="H15" i="2"/>
  <c r="I15" i="2"/>
  <c r="G15" i="3"/>
  <c r="H15" i="3"/>
  <c r="I15" i="3"/>
  <c r="G15" i="4"/>
  <c r="H14" i="2"/>
  <c r="I14" i="2"/>
  <c r="G14" i="3"/>
  <c r="H14" i="3"/>
  <c r="I14" i="3"/>
  <c r="G14" i="4"/>
  <c r="H13" i="2"/>
  <c r="I13" i="2"/>
  <c r="G13" i="3"/>
  <c r="H13" i="3"/>
  <c r="I13" i="3"/>
  <c r="G13" i="4"/>
  <c r="H12" i="2"/>
  <c r="I12" i="2"/>
  <c r="G12" i="3"/>
  <c r="H12" i="3"/>
  <c r="I12" i="3"/>
  <c r="G12" i="4"/>
  <c r="H11" i="2"/>
  <c r="I11" i="2"/>
  <c r="G11" i="3"/>
  <c r="H11" i="3"/>
  <c r="I11" i="3"/>
  <c r="G11" i="4"/>
  <c r="H10" i="2"/>
  <c r="I10" i="2"/>
  <c r="G10" i="3"/>
  <c r="H10" i="3"/>
  <c r="I10" i="3"/>
  <c r="G10" i="4"/>
  <c r="H9" i="2"/>
  <c r="I9" i="2"/>
  <c r="G9" i="3"/>
  <c r="H9" i="3"/>
  <c r="I9" i="3"/>
  <c r="G9" i="4"/>
  <c r="H8" i="2"/>
  <c r="I8" i="2"/>
  <c r="G8" i="3"/>
  <c r="H8" i="3"/>
  <c r="I8" i="3"/>
  <c r="G8" i="4"/>
  <c r="H7" i="2"/>
  <c r="I7" i="2"/>
  <c r="G7" i="3"/>
  <c r="H7" i="3"/>
  <c r="I7" i="3"/>
  <c r="G7" i="4"/>
  <c r="H6" i="2"/>
  <c r="I6" i="2"/>
  <c r="G6" i="3"/>
  <c r="H6" i="3"/>
  <c r="I6" i="3"/>
  <c r="G6" i="4"/>
  <c r="H5" i="2"/>
  <c r="I5" i="2"/>
  <c r="G5" i="3"/>
  <c r="H5" i="3"/>
  <c r="I5" i="3"/>
  <c r="G5" i="4"/>
  <c r="H4" i="2"/>
  <c r="I4" i="2"/>
  <c r="G4" i="3"/>
  <c r="H4" i="3"/>
  <c r="I4" i="3"/>
  <c r="G4" i="4"/>
  <c r="H3" i="2"/>
  <c r="I3" i="2"/>
  <c r="G3" i="3"/>
  <c r="H3" i="3"/>
  <c r="I3" i="3"/>
  <c r="G3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H32" i="4"/>
  <c r="I32" i="4"/>
  <c r="F32" i="4"/>
  <c r="A32" i="4"/>
  <c r="M31" i="4"/>
  <c r="L31" i="4"/>
  <c r="H31" i="4"/>
  <c r="I31" i="4"/>
  <c r="F31" i="4"/>
  <c r="A31" i="4"/>
  <c r="M30" i="4"/>
  <c r="L30" i="4"/>
  <c r="H30" i="4"/>
  <c r="I30" i="4"/>
  <c r="F30" i="4"/>
  <c r="A30" i="4"/>
  <c r="M29" i="4"/>
  <c r="L29" i="4"/>
  <c r="H29" i="4"/>
  <c r="I29" i="4"/>
  <c r="F29" i="4"/>
  <c r="A29" i="4"/>
  <c r="M28" i="4"/>
  <c r="A6" i="4"/>
  <c r="L28" i="4"/>
  <c r="H28" i="4"/>
  <c r="I28" i="4"/>
  <c r="F28" i="4"/>
  <c r="A28" i="4"/>
  <c r="H27" i="4"/>
  <c r="I27" i="4"/>
  <c r="F27" i="4"/>
  <c r="A27" i="4"/>
  <c r="H26" i="4"/>
  <c r="I26" i="4"/>
  <c r="F26" i="4"/>
  <c r="A26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P25" i="4"/>
  <c r="L25" i="4"/>
  <c r="I25" i="4"/>
  <c r="F25" i="4"/>
  <c r="A25" i="4"/>
  <c r="I24" i="4"/>
  <c r="F24" i="4"/>
  <c r="A24" i="4"/>
  <c r="I23" i="4"/>
  <c r="F23" i="4"/>
  <c r="A23" i="4"/>
  <c r="I22" i="4"/>
  <c r="F22" i="4"/>
  <c r="A22" i="4"/>
  <c r="P14" i="4"/>
  <c r="P15" i="4"/>
  <c r="P16" i="4"/>
  <c r="P17" i="4"/>
  <c r="P18" i="4"/>
  <c r="P19" i="4"/>
  <c r="P20" i="4"/>
  <c r="P21" i="4"/>
  <c r="Q21" i="4"/>
  <c r="K14" i="4"/>
  <c r="K15" i="4"/>
  <c r="K16" i="4"/>
  <c r="K17" i="4"/>
  <c r="K18" i="4"/>
  <c r="K19" i="4"/>
  <c r="K20" i="4"/>
  <c r="K21" i="4"/>
  <c r="L21" i="4"/>
  <c r="I21" i="4"/>
  <c r="F21" i="4"/>
  <c r="A21" i="4"/>
  <c r="Q20" i="4"/>
  <c r="L20" i="4"/>
  <c r="I20" i="4"/>
  <c r="F20" i="4"/>
  <c r="A20" i="4"/>
  <c r="Q19" i="4"/>
  <c r="L19" i="4"/>
  <c r="I19" i="4"/>
  <c r="F19" i="4"/>
  <c r="A19" i="4"/>
  <c r="Q18" i="4"/>
  <c r="L18" i="4"/>
  <c r="I18" i="4"/>
  <c r="F18" i="4"/>
  <c r="A18" i="4"/>
  <c r="Q17" i="4"/>
  <c r="L17" i="4"/>
  <c r="I17" i="4"/>
  <c r="F17" i="4"/>
  <c r="A17" i="4"/>
  <c r="Q16" i="4"/>
  <c r="L16" i="4"/>
  <c r="I16" i="4"/>
  <c r="F16" i="4"/>
  <c r="A16" i="4"/>
  <c r="Q15" i="4"/>
  <c r="A12" i="4"/>
  <c r="L15" i="4"/>
  <c r="I15" i="4"/>
  <c r="F15" i="4"/>
  <c r="A15" i="4"/>
  <c r="A4" i="4"/>
  <c r="Q14" i="4"/>
  <c r="A3" i="4"/>
  <c r="L14" i="4"/>
  <c r="I14" i="4"/>
  <c r="F14" i="4"/>
  <c r="A14" i="4"/>
  <c r="I13" i="4"/>
  <c r="F13" i="4"/>
  <c r="A13" i="4"/>
  <c r="I12" i="4"/>
  <c r="F12" i="4"/>
  <c r="I11" i="4"/>
  <c r="F11" i="4"/>
  <c r="A11" i="4"/>
  <c r="Q10" i="4"/>
  <c r="P10" i="4"/>
  <c r="I10" i="4"/>
  <c r="F10" i="4"/>
  <c r="A10" i="4"/>
  <c r="Q9" i="4"/>
  <c r="P9" i="4"/>
  <c r="I9" i="4"/>
  <c r="F9" i="4"/>
  <c r="A9" i="4"/>
  <c r="Q8" i="4"/>
  <c r="I8" i="4"/>
  <c r="F8" i="4"/>
  <c r="A8" i="4"/>
  <c r="R7" i="4"/>
  <c r="P7" i="4"/>
  <c r="Q7" i="4"/>
  <c r="I7" i="4"/>
  <c r="F7" i="4"/>
  <c r="A7" i="4"/>
  <c r="R6" i="4"/>
  <c r="P6" i="4"/>
  <c r="Q6" i="4"/>
  <c r="I6" i="4"/>
  <c r="F6" i="4"/>
  <c r="R5" i="4"/>
  <c r="P5" i="4"/>
  <c r="Q5" i="4"/>
  <c r="I5" i="4"/>
  <c r="F5" i="4"/>
  <c r="A5" i="4"/>
  <c r="R4" i="4"/>
  <c r="P4" i="4"/>
  <c r="Q4" i="4"/>
  <c r="I4" i="4"/>
  <c r="F4" i="4"/>
  <c r="R3" i="4"/>
  <c r="P3" i="4"/>
  <c r="Q3" i="4"/>
  <c r="I3" i="4"/>
  <c r="F3" i="4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F32" i="3"/>
  <c r="A32" i="3"/>
  <c r="M31" i="3"/>
  <c r="L31" i="3"/>
  <c r="F31" i="3"/>
  <c r="A31" i="3"/>
  <c r="M30" i="3"/>
  <c r="L30" i="3"/>
  <c r="F30" i="3"/>
  <c r="A30" i="3"/>
  <c r="M29" i="3"/>
  <c r="L29" i="3"/>
  <c r="F29" i="3"/>
  <c r="A29" i="3"/>
  <c r="M28" i="3"/>
  <c r="A6" i="3"/>
  <c r="L28" i="3"/>
  <c r="F28" i="3"/>
  <c r="A28" i="3"/>
  <c r="F27" i="3"/>
  <c r="A27" i="3"/>
  <c r="F26" i="3"/>
  <c r="A26" i="3"/>
  <c r="P25" i="3"/>
  <c r="L25" i="3"/>
  <c r="F25" i="3"/>
  <c r="A25" i="3"/>
  <c r="F24" i="3"/>
  <c r="A24" i="3"/>
  <c r="F23" i="3"/>
  <c r="A23" i="3"/>
  <c r="F22" i="3"/>
  <c r="A22" i="3"/>
  <c r="P14" i="3"/>
  <c r="P15" i="3"/>
  <c r="P16" i="3"/>
  <c r="P17" i="3"/>
  <c r="P18" i="3"/>
  <c r="P19" i="3"/>
  <c r="P20" i="3"/>
  <c r="P21" i="3"/>
  <c r="Q21" i="3"/>
  <c r="K14" i="3"/>
  <c r="K15" i="3"/>
  <c r="K16" i="3"/>
  <c r="K17" i="3"/>
  <c r="K18" i="3"/>
  <c r="K19" i="3"/>
  <c r="K20" i="3"/>
  <c r="K21" i="3"/>
  <c r="L21" i="3"/>
  <c r="F21" i="3"/>
  <c r="A21" i="3"/>
  <c r="Q20" i="3"/>
  <c r="L20" i="3"/>
  <c r="F20" i="3"/>
  <c r="A20" i="3"/>
  <c r="Q19" i="3"/>
  <c r="L19" i="3"/>
  <c r="F19" i="3"/>
  <c r="A19" i="3"/>
  <c r="Q18" i="3"/>
  <c r="L18" i="3"/>
  <c r="F18" i="3"/>
  <c r="A18" i="3"/>
  <c r="Q17" i="3"/>
  <c r="L17" i="3"/>
  <c r="F17" i="3"/>
  <c r="A17" i="3"/>
  <c r="Q16" i="3"/>
  <c r="L16" i="3"/>
  <c r="F16" i="3"/>
  <c r="A16" i="3"/>
  <c r="Q15" i="3"/>
  <c r="A12" i="3"/>
  <c r="L15" i="3"/>
  <c r="F15" i="3"/>
  <c r="A15" i="3"/>
  <c r="A4" i="3"/>
  <c r="Q14" i="3"/>
  <c r="A3" i="3"/>
  <c r="L14" i="3"/>
  <c r="F14" i="3"/>
  <c r="A14" i="3"/>
  <c r="F13" i="3"/>
  <c r="A13" i="3"/>
  <c r="F12" i="3"/>
  <c r="F11" i="3"/>
  <c r="A11" i="3"/>
  <c r="Q10" i="3"/>
  <c r="P10" i="3"/>
  <c r="F10" i="3"/>
  <c r="A10" i="3"/>
  <c r="Q9" i="3"/>
  <c r="P9" i="3"/>
  <c r="F9" i="3"/>
  <c r="A9" i="3"/>
  <c r="Q8" i="3"/>
  <c r="F8" i="3"/>
  <c r="A8" i="3"/>
  <c r="R7" i="3"/>
  <c r="P7" i="3"/>
  <c r="Q7" i="3"/>
  <c r="F7" i="3"/>
  <c r="A7" i="3"/>
  <c r="R6" i="3"/>
  <c r="P6" i="3"/>
  <c r="Q6" i="3"/>
  <c r="F6" i="3"/>
  <c r="R5" i="3"/>
  <c r="P5" i="3"/>
  <c r="Q5" i="3"/>
  <c r="F5" i="3"/>
  <c r="A5" i="3"/>
  <c r="R4" i="3"/>
  <c r="P4" i="3"/>
  <c r="Q4" i="3"/>
  <c r="F4" i="3"/>
  <c r="R3" i="3"/>
  <c r="P3" i="3"/>
  <c r="Q3" i="3"/>
  <c r="F3" i="3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F32" i="2"/>
  <c r="M31" i="2"/>
  <c r="L31" i="2"/>
  <c r="F31" i="2"/>
  <c r="M30" i="2"/>
  <c r="L30" i="2"/>
  <c r="F30" i="2"/>
  <c r="M29" i="2"/>
  <c r="L29" i="2"/>
  <c r="F29" i="2"/>
  <c r="M28" i="2"/>
  <c r="L28" i="2"/>
  <c r="F28" i="2"/>
  <c r="F27" i="2"/>
  <c r="F26" i="2"/>
  <c r="P25" i="2"/>
  <c r="L25" i="2"/>
  <c r="F25" i="2"/>
  <c r="F24" i="2"/>
  <c r="F23" i="2"/>
  <c r="F22" i="2"/>
  <c r="P14" i="2"/>
  <c r="P15" i="2"/>
  <c r="P16" i="2"/>
  <c r="P17" i="2"/>
  <c r="P18" i="2"/>
  <c r="P19" i="2"/>
  <c r="P20" i="2"/>
  <c r="P21" i="2"/>
  <c r="Q21" i="2"/>
  <c r="K14" i="2"/>
  <c r="K15" i="2"/>
  <c r="K16" i="2"/>
  <c r="K17" i="2"/>
  <c r="K18" i="2"/>
  <c r="K19" i="2"/>
  <c r="K20" i="2"/>
  <c r="K21" i="2"/>
  <c r="L21" i="2"/>
  <c r="F21" i="2"/>
  <c r="Q20" i="2"/>
  <c r="L20" i="2"/>
  <c r="F20" i="2"/>
  <c r="Q19" i="2"/>
  <c r="L19" i="2"/>
  <c r="F19" i="2"/>
  <c r="Q18" i="2"/>
  <c r="L18" i="2"/>
  <c r="F18" i="2"/>
  <c r="Q17" i="2"/>
  <c r="L17" i="2"/>
  <c r="F17" i="2"/>
  <c r="Q16" i="2"/>
  <c r="L16" i="2"/>
  <c r="F16" i="2"/>
  <c r="Q15" i="2"/>
  <c r="L15" i="2"/>
  <c r="F15" i="2"/>
  <c r="Q14" i="2"/>
  <c r="L14" i="2"/>
  <c r="F14" i="2"/>
  <c r="F13" i="2"/>
  <c r="F12" i="2"/>
  <c r="F11" i="2"/>
  <c r="Q10" i="2"/>
  <c r="P10" i="2"/>
  <c r="F10" i="2"/>
  <c r="Q9" i="2"/>
  <c r="P9" i="2"/>
  <c r="F9" i="2"/>
  <c r="Q8" i="2"/>
  <c r="F8" i="2"/>
  <c r="R7" i="2"/>
  <c r="P7" i="2"/>
  <c r="Q7" i="2"/>
  <c r="F7" i="2"/>
  <c r="R6" i="2"/>
  <c r="P6" i="2"/>
  <c r="Q6" i="2"/>
  <c r="F6" i="2"/>
  <c r="R5" i="2"/>
  <c r="P5" i="2"/>
  <c r="Q5" i="2"/>
  <c r="F5" i="2"/>
  <c r="R4" i="2"/>
  <c r="P4" i="2"/>
  <c r="Q4" i="2"/>
  <c r="F4" i="2"/>
  <c r="R3" i="2"/>
  <c r="P3" i="2"/>
  <c r="Q3" i="2"/>
  <c r="F3" i="2"/>
  <c r="Q10" i="1"/>
  <c r="Q9" i="1"/>
  <c r="Q8" i="1"/>
  <c r="P7" i="1"/>
  <c r="Q7" i="1"/>
  <c r="P6" i="1"/>
  <c r="Q6" i="1"/>
  <c r="P5" i="1"/>
  <c r="Q5" i="1"/>
  <c r="P4" i="1"/>
  <c r="Q4" i="1"/>
  <c r="P3" i="1"/>
  <c r="Q3" i="1"/>
  <c r="H28" i="1"/>
  <c r="H5" i="1"/>
  <c r="H20" i="1"/>
  <c r="H32" i="1"/>
  <c r="P25" i="1"/>
  <c r="P10" i="1"/>
  <c r="P9" i="1"/>
  <c r="I32" i="1"/>
  <c r="H31" i="1"/>
  <c r="I31" i="1"/>
  <c r="H30" i="1"/>
  <c r="I30" i="1"/>
  <c r="H29" i="1"/>
  <c r="I29" i="1"/>
  <c r="I28" i="1"/>
  <c r="H27" i="1"/>
  <c r="I27" i="1"/>
  <c r="H26" i="1"/>
  <c r="I26" i="1"/>
  <c r="H25" i="1"/>
  <c r="I25" i="1"/>
  <c r="H24" i="1"/>
  <c r="I24" i="1"/>
  <c r="H23" i="1"/>
  <c r="I23" i="1"/>
  <c r="H22" i="1"/>
  <c r="I22" i="1"/>
  <c r="H21" i="1"/>
  <c r="I21" i="1"/>
  <c r="I20" i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8" i="1"/>
  <c r="I8" i="1"/>
  <c r="H7" i="1"/>
  <c r="I7" i="1"/>
  <c r="H6" i="1"/>
  <c r="I6" i="1"/>
  <c r="I5" i="1"/>
  <c r="H4" i="1"/>
  <c r="I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K28" i="1"/>
  <c r="L25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P14" i="1"/>
  <c r="P15" i="1"/>
  <c r="P16" i="1"/>
  <c r="P17" i="1"/>
  <c r="P18" i="1"/>
  <c r="P19" i="1"/>
  <c r="P20" i="1"/>
  <c r="P21" i="1"/>
  <c r="Q21" i="1"/>
  <c r="Q20" i="1"/>
  <c r="Q19" i="1"/>
  <c r="Q18" i="1"/>
  <c r="Q17" i="1"/>
  <c r="Q16" i="1"/>
  <c r="Q15" i="1"/>
  <c r="Q14" i="1"/>
  <c r="K14" i="1"/>
  <c r="K15" i="1"/>
  <c r="K16" i="1"/>
  <c r="K17" i="1"/>
  <c r="K18" i="1"/>
  <c r="K19" i="1"/>
  <c r="K20" i="1"/>
  <c r="K21" i="1"/>
  <c r="L21" i="1"/>
  <c r="L20" i="1"/>
  <c r="L19" i="1"/>
  <c r="L18" i="1"/>
  <c r="L17" i="1"/>
  <c r="L16" i="1"/>
  <c r="L15" i="1"/>
  <c r="L14" i="1"/>
  <c r="R7" i="1"/>
  <c r="R6" i="1"/>
  <c r="R5" i="1"/>
  <c r="R4" i="1"/>
  <c r="R3" i="1"/>
  <c r="H3" i="1"/>
  <c r="I3" i="1"/>
  <c r="F3" i="1"/>
</calcChain>
</file>

<file path=xl/sharedStrings.xml><?xml version="1.0" encoding="utf-8"?>
<sst xmlns="http://schemas.openxmlformats.org/spreadsheetml/2006/main" count="643" uniqueCount="108">
  <si>
    <t>Name</t>
  </si>
  <si>
    <t>Allocated</t>
  </si>
  <si>
    <t>Game</t>
  </si>
  <si>
    <t>Prev</t>
  </si>
  <si>
    <t>This</t>
  </si>
  <si>
    <t>Total</t>
  </si>
  <si>
    <t>Choice code</t>
  </si>
  <si>
    <t>Code Allocated</t>
  </si>
  <si>
    <t>Game Allocated</t>
  </si>
  <si>
    <t>Points</t>
  </si>
  <si>
    <t>a</t>
  </si>
  <si>
    <t>b</t>
  </si>
  <si>
    <t>c</t>
  </si>
  <si>
    <t>Games and GMs</t>
  </si>
  <si>
    <t>Code</t>
  </si>
  <si>
    <t>GM</t>
  </si>
  <si>
    <t>Players</t>
  </si>
  <si>
    <t>z</t>
  </si>
  <si>
    <t>y</t>
  </si>
  <si>
    <t>Desk</t>
  </si>
  <si>
    <t>GMing</t>
  </si>
  <si>
    <t>d</t>
  </si>
  <si>
    <t>Demand</t>
  </si>
  <si>
    <t>Nickie  </t>
  </si>
  <si>
    <t>Emmie  </t>
  </si>
  <si>
    <t>Miles  </t>
  </si>
  <si>
    <t>Adella  </t>
  </si>
  <si>
    <t>Ai  </t>
  </si>
  <si>
    <t>Felton  </t>
  </si>
  <si>
    <t>Earlene  </t>
  </si>
  <si>
    <t>Halina  </t>
  </si>
  <si>
    <t>Patty  </t>
  </si>
  <si>
    <t>Leta  </t>
  </si>
  <si>
    <t>Deja  </t>
  </si>
  <si>
    <t>Jillian  </t>
  </si>
  <si>
    <t>Johnetta  </t>
  </si>
  <si>
    <t>Mica  </t>
  </si>
  <si>
    <t>Ana  </t>
  </si>
  <si>
    <t>Hannelore  </t>
  </si>
  <si>
    <t>Ilana  </t>
  </si>
  <si>
    <t>Cornelius  </t>
  </si>
  <si>
    <t>Lorina  </t>
  </si>
  <si>
    <t>Cristie  </t>
  </si>
  <si>
    <t>Bulah  </t>
  </si>
  <si>
    <t>Cecil  </t>
  </si>
  <si>
    <t>Cordelia  </t>
  </si>
  <si>
    <t>Vivienne  </t>
  </si>
  <si>
    <t>Rae  </t>
  </si>
  <si>
    <t>Ma  </t>
  </si>
  <si>
    <t>Joeann  </t>
  </si>
  <si>
    <t>Melania  </t>
  </si>
  <si>
    <t>Elwanda  </t>
  </si>
  <si>
    <t>Florencia  </t>
  </si>
  <si>
    <t>e</t>
  </si>
  <si>
    <t>Leta</t>
  </si>
  <si>
    <t>Lorina</t>
  </si>
  <si>
    <t>Cecil</t>
  </si>
  <si>
    <t>The Keep on the Borderlands</t>
  </si>
  <si>
    <t>The Ghost Towers of Inverness</t>
  </si>
  <si>
    <t>The Assassin's Knot</t>
  </si>
  <si>
    <t>The Lost City</t>
  </si>
  <si>
    <t>The Sinister Secret of Saltmarsh</t>
  </si>
  <si>
    <t>Assigned GMs</t>
  </si>
  <si>
    <t>Assigned Desk</t>
  </si>
  <si>
    <t>#</t>
  </si>
  <si>
    <t>Code:</t>
  </si>
  <si>
    <t>Game:</t>
  </si>
  <si>
    <t>Pts</t>
  </si>
  <si>
    <t>Game finder</t>
  </si>
  <si>
    <t>Nickie</t>
  </si>
  <si>
    <t>Melania</t>
  </si>
  <si>
    <t>Total Points</t>
  </si>
  <si>
    <t>The City of Skulls</t>
  </si>
  <si>
    <t>Dragons of Despair</t>
  </si>
  <si>
    <t>City of the Spider Queen</t>
  </si>
  <si>
    <t>The Forgotten Temple of Tharizdun</t>
  </si>
  <si>
    <t>The Lost Caverns of Tsojcanth</t>
  </si>
  <si>
    <t>Dark Tower</t>
  </si>
  <si>
    <t>Scourge of the Slavelords</t>
  </si>
  <si>
    <t>Against the Cult of the Reptile God</t>
  </si>
  <si>
    <t>The Hidden Shrine of Tamoachan</t>
  </si>
  <si>
    <t>The Ruins of Undermountain</t>
  </si>
  <si>
    <t>The Isle of Dread</t>
  </si>
  <si>
    <t>Castle Amber</t>
  </si>
  <si>
    <t>Dead Gods</t>
  </si>
  <si>
    <t>Dwellers in the Forbidden City</t>
  </si>
  <si>
    <t>The Forge of Fury</t>
  </si>
  <si>
    <t>Adella</t>
  </si>
  <si>
    <t>Ai</t>
  </si>
  <si>
    <t>Felton</t>
  </si>
  <si>
    <t>Hannelore</t>
  </si>
  <si>
    <t>Bulah</t>
  </si>
  <si>
    <t>Florencia</t>
  </si>
  <si>
    <t>Ma</t>
  </si>
  <si>
    <t>Joeann</t>
  </si>
  <si>
    <t>Earlene</t>
  </si>
  <si>
    <t>Johnetta</t>
  </si>
  <si>
    <t>Patty</t>
  </si>
  <si>
    <t>Rae</t>
  </si>
  <si>
    <t>Cristie</t>
  </si>
  <si>
    <t>Deja</t>
  </si>
  <si>
    <t>Player number:</t>
  </si>
  <si>
    <t>Player name:</t>
  </si>
  <si>
    <t>Total:</t>
  </si>
  <si>
    <t>S1</t>
  </si>
  <si>
    <t>S2</t>
  </si>
  <si>
    <t>S3</t>
  </si>
  <si>
    <t>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</si>
</sst>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2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0" fillId="4" borderId="0" xfId="0" applyFont="1" applyFill="1"/>
    <xf numFmtId="0" fontId="0" fillId="4" borderId="0" xfId="0" applyFill="1"/>
    <xf numFmtId="0" fontId="0" fillId="3" borderId="0" xfId="0" applyFill="1" applyAlignment="1"/>
    <xf numFmtId="0" fontId="0" fillId="2" borderId="0" xfId="0" applyFill="1" applyAlignment="1"/>
    <xf numFmtId="0" fontId="0" fillId="0" borderId="0" xfId="0" applyFill="1"/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</cellXfs>
  <cellStyles count="7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K1" sqref="K1:R1"/>
    </sheetView>
  </sheetViews>
  <sheetFormatPr baseColWidth="10" defaultRowHeight="15" x14ac:dyDescent="0"/>
  <cols>
    <col min="1" max="1" width="10.83203125" bestFit="1" customWidth="1"/>
    <col min="2" max="4" width="4" customWidth="1"/>
    <col min="5" max="5" width="13.5" bestFit="1" customWidth="1"/>
    <col min="6" max="6" width="29.1640625" bestFit="1" customWidth="1"/>
    <col min="7" max="7" width="4.83203125" bestFit="1" customWidth="1"/>
    <col min="8" max="8" width="4.5" bestFit="1" customWidth="1"/>
    <col min="9" max="9" width="5.33203125" bestFit="1" customWidth="1"/>
    <col min="10" max="10" width="7.5" customWidth="1"/>
    <col min="13" max="13" width="27" bestFit="1" customWidth="1"/>
    <col min="14" max="15" width="3.33203125" customWidth="1"/>
    <col min="16" max="16" width="5.33203125" customWidth="1"/>
    <col min="17" max="17" width="5" customWidth="1"/>
  </cols>
  <sheetData>
    <row r="1" spans="1:18">
      <c r="A1" s="11" t="s">
        <v>0</v>
      </c>
      <c r="B1" s="11" t="s">
        <v>6</v>
      </c>
      <c r="C1" s="11"/>
      <c r="D1" s="11"/>
      <c r="E1" s="17" t="s">
        <v>7</v>
      </c>
      <c r="F1" s="17" t="s">
        <v>8</v>
      </c>
      <c r="G1" s="11" t="s">
        <v>9</v>
      </c>
      <c r="H1" s="11"/>
      <c r="I1" s="11"/>
      <c r="K1" s="12" t="s">
        <v>13</v>
      </c>
      <c r="L1" s="12"/>
      <c r="M1" s="12"/>
      <c r="N1" s="12"/>
      <c r="O1" s="12"/>
      <c r="P1" s="12"/>
      <c r="Q1" s="12"/>
      <c r="R1" s="12"/>
    </row>
    <row r="2" spans="1:18">
      <c r="A2" s="11"/>
      <c r="B2" s="5">
        <v>1</v>
      </c>
      <c r="C2" s="5">
        <v>2</v>
      </c>
      <c r="D2" s="5">
        <v>3</v>
      </c>
      <c r="E2" s="17"/>
      <c r="F2" s="17"/>
      <c r="G2" s="3" t="s">
        <v>3</v>
      </c>
      <c r="H2" s="3" t="s">
        <v>4</v>
      </c>
      <c r="I2" s="3" t="s">
        <v>5</v>
      </c>
      <c r="K2" s="3" t="s">
        <v>14</v>
      </c>
      <c r="L2" s="3" t="s">
        <v>15</v>
      </c>
      <c r="M2" s="3" t="s">
        <v>2</v>
      </c>
      <c r="N2" s="11" t="s">
        <v>16</v>
      </c>
      <c r="O2" s="11"/>
      <c r="P2" s="11" t="s">
        <v>1</v>
      </c>
      <c r="Q2" s="11"/>
      <c r="R2" s="4" t="s">
        <v>22</v>
      </c>
    </row>
    <row r="3" spans="1:18">
      <c r="A3" s="2" t="s">
        <v>23</v>
      </c>
      <c r="B3" s="1"/>
      <c r="C3" s="1"/>
      <c r="D3" s="1"/>
      <c r="E3" s="9" t="s">
        <v>17</v>
      </c>
      <c r="F3" s="2" t="str">
        <f>IF(E3="","",VLOOKUP(E3,K:M,3,0))</f>
        <v>GMing</v>
      </c>
      <c r="G3" s="2">
        <v>0</v>
      </c>
      <c r="H3" s="2">
        <f>IF(OR(E3="z",E3="y",E3=B3),0,IF(E3=C3,1,2))</f>
        <v>0</v>
      </c>
      <c r="I3" s="2">
        <f>H3+G3</f>
        <v>0</v>
      </c>
      <c r="K3" s="2" t="s">
        <v>10</v>
      </c>
      <c r="L3" s="2" t="s">
        <v>69</v>
      </c>
      <c r="M3" s="2" t="s">
        <v>57</v>
      </c>
      <c r="N3" s="2">
        <v>2</v>
      </c>
      <c r="O3" s="2">
        <v>4</v>
      </c>
      <c r="P3" s="2">
        <f>COUNTIF(E:E,K3)</f>
        <v>4</v>
      </c>
      <c r="Q3" s="2" t="str">
        <f>IF(N3="","",IF(AND(P3&gt;=N3,P3&lt;O3),"↑",IF(P3=O3,"","!")))</f>
        <v/>
      </c>
      <c r="R3" s="2">
        <f>COUNTIF(D:D,K3)+COUNTIF(C:C,K3)*2+COUNTIF(B:B,K3)*4</f>
        <v>41</v>
      </c>
    </row>
    <row r="4" spans="1:18">
      <c r="A4" s="2" t="s">
        <v>24</v>
      </c>
      <c r="B4" s="2"/>
      <c r="C4" s="2"/>
      <c r="D4" s="2"/>
      <c r="E4" s="9" t="s">
        <v>18</v>
      </c>
      <c r="F4" s="2" t="str">
        <f t="shared" ref="F4:F32" si="0">IF(E4="","",VLOOKUP(E4,K:M,3,0))</f>
        <v>Desk</v>
      </c>
      <c r="G4" s="2">
        <v>0</v>
      </c>
      <c r="H4" s="2">
        <f t="shared" ref="H4:H32" si="1">IF(OR(E4="z",E4="y",E4=B4),0,IF(E4=C4,1,2))</f>
        <v>0</v>
      </c>
      <c r="I4" s="2">
        <f t="shared" ref="I4:I32" si="2">H4+G4</f>
        <v>0</v>
      </c>
      <c r="K4" s="2" t="s">
        <v>11</v>
      </c>
      <c r="L4" s="2" t="s">
        <v>54</v>
      </c>
      <c r="M4" s="2" t="s">
        <v>58</v>
      </c>
      <c r="N4" s="2">
        <v>3</v>
      </c>
      <c r="O4" s="2">
        <v>7</v>
      </c>
      <c r="P4" s="2">
        <f>COUNTIF(E:E,K4)</f>
        <v>6</v>
      </c>
      <c r="Q4" s="2" t="str">
        <f t="shared" ref="Q4:Q10" si="3">IF(N4="","",IF(AND(P4&gt;=N4,P4&lt;O4),"↑",IF(P4=O4,"","!")))</f>
        <v>↑</v>
      </c>
      <c r="R4" s="2">
        <f t="shared" ref="R4:R7" si="4">COUNTIF(D:D,K4)+COUNTIF(C:C,K4)*2+COUNTIF(B:B,K4)*4</f>
        <v>28</v>
      </c>
    </row>
    <row r="5" spans="1:18">
      <c r="A5" s="2" t="s">
        <v>25</v>
      </c>
      <c r="B5" s="2" t="s">
        <v>11</v>
      </c>
      <c r="C5" s="2" t="s">
        <v>53</v>
      </c>
      <c r="D5" s="2" t="s">
        <v>21</v>
      </c>
      <c r="E5" s="9" t="s">
        <v>11</v>
      </c>
      <c r="F5" s="2" t="str">
        <f t="shared" si="0"/>
        <v>The Ghost Towers of Inverness</v>
      </c>
      <c r="G5" s="2">
        <v>0</v>
      </c>
      <c r="H5" s="2">
        <f t="shared" si="1"/>
        <v>0</v>
      </c>
      <c r="I5" s="2">
        <f t="shared" si="2"/>
        <v>0</v>
      </c>
      <c r="K5" s="2" t="s">
        <v>12</v>
      </c>
      <c r="L5" s="2" t="s">
        <v>55</v>
      </c>
      <c r="M5" s="2" t="s">
        <v>59</v>
      </c>
      <c r="N5" s="2">
        <v>3</v>
      </c>
      <c r="O5" s="2">
        <v>5</v>
      </c>
      <c r="P5" s="2">
        <f>COUNTIF(E:E,K5)</f>
        <v>5</v>
      </c>
      <c r="Q5" s="2" t="str">
        <f t="shared" si="3"/>
        <v/>
      </c>
      <c r="R5" s="2">
        <f t="shared" si="4"/>
        <v>46</v>
      </c>
    </row>
    <row r="6" spans="1:18">
      <c r="A6" s="2" t="s">
        <v>26</v>
      </c>
      <c r="B6" s="2" t="s">
        <v>10</v>
      </c>
      <c r="C6" s="2" t="s">
        <v>12</v>
      </c>
      <c r="D6" s="2" t="s">
        <v>11</v>
      </c>
      <c r="E6" s="9" t="s">
        <v>10</v>
      </c>
      <c r="F6" s="2" t="str">
        <f t="shared" si="0"/>
        <v>The Keep on the Borderlands</v>
      </c>
      <c r="G6" s="2">
        <v>0</v>
      </c>
      <c r="H6" s="2">
        <f t="shared" si="1"/>
        <v>0</v>
      </c>
      <c r="I6" s="2">
        <f t="shared" si="2"/>
        <v>0</v>
      </c>
      <c r="K6" s="2" t="s">
        <v>21</v>
      </c>
      <c r="L6" s="2" t="s">
        <v>56</v>
      </c>
      <c r="M6" s="2" t="s">
        <v>60</v>
      </c>
      <c r="N6" s="2">
        <v>3</v>
      </c>
      <c r="O6" s="2">
        <v>4</v>
      </c>
      <c r="P6" s="2">
        <f>COUNTIF(E:E,K6)</f>
        <v>4</v>
      </c>
      <c r="Q6" s="2" t="str">
        <f t="shared" si="3"/>
        <v/>
      </c>
      <c r="R6" s="2">
        <f t="shared" si="4"/>
        <v>29</v>
      </c>
    </row>
    <row r="7" spans="1:18">
      <c r="A7" s="2" t="s">
        <v>27</v>
      </c>
      <c r="B7" s="2" t="s">
        <v>21</v>
      </c>
      <c r="C7" s="2" t="s">
        <v>11</v>
      </c>
      <c r="D7" s="2" t="s">
        <v>10</v>
      </c>
      <c r="E7" s="9" t="s">
        <v>11</v>
      </c>
      <c r="F7" s="2" t="str">
        <f t="shared" si="0"/>
        <v>The Ghost Towers of Inverness</v>
      </c>
      <c r="G7" s="2">
        <v>0</v>
      </c>
      <c r="H7" s="2">
        <f t="shared" si="1"/>
        <v>1</v>
      </c>
      <c r="I7" s="2">
        <f t="shared" si="2"/>
        <v>1</v>
      </c>
      <c r="K7" s="2" t="s">
        <v>53</v>
      </c>
      <c r="L7" s="2" t="s">
        <v>70</v>
      </c>
      <c r="M7" s="2" t="s">
        <v>61</v>
      </c>
      <c r="N7" s="2">
        <v>2</v>
      </c>
      <c r="O7" s="2">
        <v>5</v>
      </c>
      <c r="P7" s="2">
        <f>COUNTIF(E:E,K7)</f>
        <v>5</v>
      </c>
      <c r="Q7" s="2" t="str">
        <f t="shared" si="3"/>
        <v/>
      </c>
      <c r="R7" s="2">
        <f t="shared" si="4"/>
        <v>24</v>
      </c>
    </row>
    <row r="8" spans="1:18">
      <c r="A8" s="2" t="s">
        <v>28</v>
      </c>
      <c r="B8" s="2" t="s">
        <v>21</v>
      </c>
      <c r="C8" s="2" t="s">
        <v>10</v>
      </c>
      <c r="D8" s="2" t="s">
        <v>12</v>
      </c>
      <c r="E8" s="9" t="s">
        <v>21</v>
      </c>
      <c r="F8" s="2" t="str">
        <f t="shared" si="0"/>
        <v>The Lost City</v>
      </c>
      <c r="G8" s="2">
        <v>0</v>
      </c>
      <c r="H8" s="2">
        <f t="shared" si="1"/>
        <v>0</v>
      </c>
      <c r="I8" s="2">
        <f t="shared" si="2"/>
        <v>0</v>
      </c>
      <c r="K8" s="2"/>
      <c r="L8" s="2"/>
      <c r="M8" s="2"/>
      <c r="N8" s="2"/>
      <c r="O8" s="2"/>
      <c r="P8" s="2"/>
      <c r="Q8" s="2" t="str">
        <f t="shared" si="3"/>
        <v/>
      </c>
      <c r="R8" s="2"/>
    </row>
    <row r="9" spans="1:18">
      <c r="A9" s="2" t="s">
        <v>29</v>
      </c>
      <c r="B9" s="2" t="s">
        <v>12</v>
      </c>
      <c r="C9" s="2" t="s">
        <v>53</v>
      </c>
      <c r="D9" s="2" t="s">
        <v>21</v>
      </c>
      <c r="E9" s="9" t="s">
        <v>53</v>
      </c>
      <c r="F9" s="2" t="str">
        <f t="shared" si="0"/>
        <v>The Sinister Secret of Saltmarsh</v>
      </c>
      <c r="G9" s="2">
        <v>0</v>
      </c>
      <c r="H9" s="2">
        <f t="shared" si="1"/>
        <v>1</v>
      </c>
      <c r="I9" s="2">
        <f t="shared" si="2"/>
        <v>1</v>
      </c>
      <c r="K9" s="2" t="s">
        <v>18</v>
      </c>
      <c r="L9" s="2"/>
      <c r="M9" s="2" t="s">
        <v>19</v>
      </c>
      <c r="N9" s="2"/>
      <c r="O9" s="2"/>
      <c r="P9" s="2">
        <f>COUNTIF(E:E,K9)</f>
        <v>1</v>
      </c>
      <c r="Q9" s="2" t="str">
        <f t="shared" si="3"/>
        <v/>
      </c>
      <c r="R9" s="2"/>
    </row>
    <row r="10" spans="1:18">
      <c r="A10" s="2" t="s">
        <v>30</v>
      </c>
      <c r="B10" s="2" t="s">
        <v>53</v>
      </c>
      <c r="C10" s="2" t="s">
        <v>12</v>
      </c>
      <c r="D10" s="2" t="s">
        <v>10</v>
      </c>
      <c r="E10" s="9" t="s">
        <v>53</v>
      </c>
      <c r="F10" s="2" t="str">
        <f t="shared" si="0"/>
        <v>The Sinister Secret of Saltmarsh</v>
      </c>
      <c r="G10" s="2">
        <v>0</v>
      </c>
      <c r="H10" s="2">
        <f t="shared" si="1"/>
        <v>0</v>
      </c>
      <c r="I10" s="2">
        <f t="shared" si="2"/>
        <v>0</v>
      </c>
      <c r="K10" s="2" t="s">
        <v>17</v>
      </c>
      <c r="L10" s="2"/>
      <c r="M10" s="2" t="s">
        <v>20</v>
      </c>
      <c r="N10" s="2"/>
      <c r="O10" s="2"/>
      <c r="P10" s="2">
        <f>COUNTIF(E:E,K10)</f>
        <v>5</v>
      </c>
      <c r="Q10" s="2" t="str">
        <f t="shared" si="3"/>
        <v/>
      </c>
      <c r="R10" s="2"/>
    </row>
    <row r="11" spans="1:18">
      <c r="A11" s="2" t="s">
        <v>31</v>
      </c>
      <c r="B11" s="2" t="s">
        <v>12</v>
      </c>
      <c r="C11" s="2" t="s">
        <v>10</v>
      </c>
      <c r="D11" s="2" t="s">
        <v>21</v>
      </c>
      <c r="E11" s="9" t="s">
        <v>12</v>
      </c>
      <c r="F11" s="2" t="str">
        <f t="shared" si="0"/>
        <v>The Assassin's Knot</v>
      </c>
      <c r="G11" s="2">
        <v>0</v>
      </c>
      <c r="H11" s="2">
        <f t="shared" si="1"/>
        <v>0</v>
      </c>
      <c r="I11" s="2">
        <f t="shared" si="2"/>
        <v>0</v>
      </c>
    </row>
    <row r="12" spans="1:18">
      <c r="A12" s="2" t="s">
        <v>32</v>
      </c>
      <c r="B12" s="2"/>
      <c r="C12" s="2"/>
      <c r="D12" s="2"/>
      <c r="E12" s="9" t="s">
        <v>17</v>
      </c>
      <c r="F12" s="2" t="str">
        <f t="shared" si="0"/>
        <v>GMing</v>
      </c>
      <c r="G12" s="2">
        <v>0</v>
      </c>
      <c r="H12" s="2">
        <f t="shared" si="1"/>
        <v>0</v>
      </c>
      <c r="I12" s="2">
        <f t="shared" si="2"/>
        <v>0</v>
      </c>
      <c r="K12" s="13" t="s">
        <v>62</v>
      </c>
      <c r="L12" s="13"/>
      <c r="P12" s="13" t="s">
        <v>63</v>
      </c>
      <c r="Q12" s="13"/>
      <c r="R12" s="13"/>
    </row>
    <row r="13" spans="1:18">
      <c r="A13" s="2" t="s">
        <v>33</v>
      </c>
      <c r="B13" s="2" t="s">
        <v>11</v>
      </c>
      <c r="C13" s="2" t="s">
        <v>10</v>
      </c>
      <c r="D13" s="2" t="s">
        <v>21</v>
      </c>
      <c r="E13" s="9" t="s">
        <v>11</v>
      </c>
      <c r="F13" s="2" t="str">
        <f t="shared" si="0"/>
        <v>The Ghost Towers of Inverness</v>
      </c>
      <c r="G13" s="2">
        <v>0</v>
      </c>
      <c r="H13" s="2">
        <f t="shared" si="1"/>
        <v>0</v>
      </c>
      <c r="I13" s="2">
        <f t="shared" si="2"/>
        <v>0</v>
      </c>
      <c r="K13" s="3" t="s">
        <v>64</v>
      </c>
      <c r="L13" s="3" t="s">
        <v>0</v>
      </c>
      <c r="P13" s="3" t="s">
        <v>64</v>
      </c>
      <c r="Q13" s="8" t="s">
        <v>0</v>
      </c>
      <c r="R13" s="8"/>
    </row>
    <row r="14" spans="1:18">
      <c r="A14" s="2" t="s">
        <v>34</v>
      </c>
      <c r="B14" s="2" t="s">
        <v>21</v>
      </c>
      <c r="C14" s="2" t="s">
        <v>12</v>
      </c>
      <c r="D14" s="2" t="s">
        <v>53</v>
      </c>
      <c r="E14" s="9" t="s">
        <v>21</v>
      </c>
      <c r="F14" s="2" t="str">
        <f t="shared" si="0"/>
        <v>The Lost City</v>
      </c>
      <c r="G14" s="2">
        <v>0</v>
      </c>
      <c r="H14" s="2">
        <f t="shared" si="1"/>
        <v>0</v>
      </c>
      <c r="I14" s="2">
        <f t="shared" si="2"/>
        <v>0</v>
      </c>
      <c r="K14" s="2">
        <f>IFERROR(MATCH("z",E:E,0),"")</f>
        <v>3</v>
      </c>
      <c r="L14" s="2" t="str">
        <f ca="1">IFERROR(INDIRECT("A"&amp;K14),"")</f>
        <v>Nickie  </v>
      </c>
      <c r="P14" s="2">
        <f>IFERROR(MATCH("y",E:E,0),"")</f>
        <v>4</v>
      </c>
      <c r="Q14" s="14" t="str">
        <f ca="1">IFERROR(INDIRECT("A"&amp;P14),"")</f>
        <v>Emmie  </v>
      </c>
      <c r="R14" s="14"/>
    </row>
    <row r="15" spans="1:18">
      <c r="A15" s="2" t="s">
        <v>35</v>
      </c>
      <c r="B15" s="2" t="s">
        <v>12</v>
      </c>
      <c r="C15" s="2" t="s">
        <v>10</v>
      </c>
      <c r="D15" s="2" t="s">
        <v>11</v>
      </c>
      <c r="E15" s="9" t="s">
        <v>12</v>
      </c>
      <c r="F15" s="2" t="str">
        <f t="shared" si="0"/>
        <v>The Assassin's Knot</v>
      </c>
      <c r="G15" s="2">
        <v>0</v>
      </c>
      <c r="H15" s="2">
        <f t="shared" si="1"/>
        <v>0</v>
      </c>
      <c r="I15" s="2">
        <f t="shared" si="2"/>
        <v>0</v>
      </c>
      <c r="K15" s="2">
        <f ca="1">IFERROR(MATCH("z",INDIRECT("E"&amp;K14+1&amp;":E1000"),0)+K14,"")</f>
        <v>12</v>
      </c>
      <c r="L15" s="2" t="str">
        <f t="shared" ref="L15:L21" ca="1" si="5">IFERROR(INDIRECT("A"&amp;K15),"")</f>
        <v>Leta  </v>
      </c>
      <c r="P15" s="2" t="str">
        <f ca="1">IFERROR(MATCH("y",INDIRECT("E"&amp;P14+1&amp;":E1000"),0)+P14,"")</f>
        <v/>
      </c>
      <c r="Q15" s="14" t="str">
        <f t="shared" ref="Q15:Q21" ca="1" si="6">IFERROR(INDIRECT("A"&amp;P15),"")</f>
        <v/>
      </c>
      <c r="R15" s="14"/>
    </row>
    <row r="16" spans="1:18">
      <c r="A16" s="2" t="s">
        <v>36</v>
      </c>
      <c r="B16" s="2" t="s">
        <v>12</v>
      </c>
      <c r="C16" s="2" t="s">
        <v>10</v>
      </c>
      <c r="D16" s="2" t="s">
        <v>21</v>
      </c>
      <c r="E16" s="9" t="s">
        <v>12</v>
      </c>
      <c r="F16" s="2" t="str">
        <f t="shared" si="0"/>
        <v>The Assassin's Knot</v>
      </c>
      <c r="G16" s="2">
        <v>0</v>
      </c>
      <c r="H16" s="2">
        <f t="shared" si="1"/>
        <v>0</v>
      </c>
      <c r="I16" s="2">
        <f t="shared" si="2"/>
        <v>0</v>
      </c>
      <c r="K16" s="2">
        <f t="shared" ref="K16:K21" ca="1" si="7">IFERROR(MATCH("z",INDIRECT("E"&amp;K15+1&amp;":E1000"),0)+K15,"")</f>
        <v>21</v>
      </c>
      <c r="L16" s="2" t="str">
        <f t="shared" ca="1" si="5"/>
        <v>Lorina  </v>
      </c>
      <c r="P16" s="2" t="str">
        <f t="shared" ref="P16:P21" ca="1" si="8">IFERROR(MATCH("y",INDIRECT("E"&amp;P15+1&amp;":E1000"),0)+P15,"")</f>
        <v/>
      </c>
      <c r="Q16" s="14" t="str">
        <f t="shared" ca="1" si="6"/>
        <v/>
      </c>
      <c r="R16" s="14"/>
    </row>
    <row r="17" spans="1:18">
      <c r="A17" s="2" t="s">
        <v>37</v>
      </c>
      <c r="B17" s="2" t="s">
        <v>10</v>
      </c>
      <c r="C17" s="2" t="s">
        <v>21</v>
      </c>
      <c r="D17" s="2" t="s">
        <v>11</v>
      </c>
      <c r="E17" s="9" t="s">
        <v>10</v>
      </c>
      <c r="F17" s="2" t="str">
        <f t="shared" si="0"/>
        <v>The Keep on the Borderlands</v>
      </c>
      <c r="G17" s="2">
        <v>0</v>
      </c>
      <c r="H17" s="2">
        <f t="shared" si="1"/>
        <v>0</v>
      </c>
      <c r="I17" s="2">
        <f t="shared" si="2"/>
        <v>0</v>
      </c>
      <c r="K17" s="2">
        <f t="shared" ca="1" si="7"/>
        <v>24</v>
      </c>
      <c r="L17" s="2" t="str">
        <f t="shared" ca="1" si="5"/>
        <v>Cecil  </v>
      </c>
      <c r="P17" s="2" t="str">
        <f t="shared" ca="1" si="8"/>
        <v/>
      </c>
      <c r="Q17" s="14" t="str">
        <f t="shared" ca="1" si="6"/>
        <v/>
      </c>
      <c r="R17" s="14"/>
    </row>
    <row r="18" spans="1:18">
      <c r="A18" s="2" t="s">
        <v>38</v>
      </c>
      <c r="B18" s="2" t="s">
        <v>12</v>
      </c>
      <c r="C18" s="2" t="s">
        <v>10</v>
      </c>
      <c r="D18" s="2" t="s">
        <v>11</v>
      </c>
      <c r="E18" s="9" t="s">
        <v>12</v>
      </c>
      <c r="F18" s="2" t="str">
        <f t="shared" si="0"/>
        <v>The Assassin's Knot</v>
      </c>
      <c r="G18" s="2">
        <v>0</v>
      </c>
      <c r="H18" s="2">
        <f t="shared" si="1"/>
        <v>0</v>
      </c>
      <c r="I18" s="2">
        <f t="shared" si="2"/>
        <v>0</v>
      </c>
      <c r="K18" s="2">
        <f t="shared" ca="1" si="7"/>
        <v>30</v>
      </c>
      <c r="L18" s="2" t="str">
        <f t="shared" ca="1" si="5"/>
        <v>Melania  </v>
      </c>
      <c r="P18" s="2" t="str">
        <f t="shared" ca="1" si="8"/>
        <v/>
      </c>
      <c r="Q18" s="14" t="str">
        <f t="shared" ca="1" si="6"/>
        <v/>
      </c>
      <c r="R18" s="14"/>
    </row>
    <row r="19" spans="1:18">
      <c r="A19" s="2" t="s">
        <v>39</v>
      </c>
      <c r="B19" s="2" t="s">
        <v>12</v>
      </c>
      <c r="C19" s="2" t="s">
        <v>10</v>
      </c>
      <c r="D19" s="2" t="s">
        <v>53</v>
      </c>
      <c r="E19" s="9" t="s">
        <v>12</v>
      </c>
      <c r="F19" s="2" t="str">
        <f t="shared" si="0"/>
        <v>The Assassin's Knot</v>
      </c>
      <c r="G19" s="2">
        <v>0</v>
      </c>
      <c r="H19" s="2">
        <f t="shared" si="1"/>
        <v>0</v>
      </c>
      <c r="I19" s="2">
        <f t="shared" si="2"/>
        <v>0</v>
      </c>
      <c r="K19" s="2" t="str">
        <f t="shared" ca="1" si="7"/>
        <v/>
      </c>
      <c r="L19" s="2" t="str">
        <f t="shared" ca="1" si="5"/>
        <v/>
      </c>
      <c r="P19" s="2" t="str">
        <f t="shared" ca="1" si="8"/>
        <v/>
      </c>
      <c r="Q19" s="14" t="str">
        <f t="shared" ca="1" si="6"/>
        <v/>
      </c>
      <c r="R19" s="14"/>
    </row>
    <row r="20" spans="1:18">
      <c r="A20" s="2" t="s">
        <v>40</v>
      </c>
      <c r="B20" s="2" t="s">
        <v>10</v>
      </c>
      <c r="C20" s="2" t="s">
        <v>11</v>
      </c>
      <c r="D20" s="2" t="s">
        <v>53</v>
      </c>
      <c r="E20" s="9" t="s">
        <v>11</v>
      </c>
      <c r="F20" s="2" t="str">
        <f t="shared" si="0"/>
        <v>The Ghost Towers of Inverness</v>
      </c>
      <c r="G20" s="2">
        <v>0</v>
      </c>
      <c r="H20" s="2">
        <f t="shared" si="1"/>
        <v>1</v>
      </c>
      <c r="I20" s="2">
        <f t="shared" si="2"/>
        <v>1</v>
      </c>
      <c r="K20" s="2" t="str">
        <f t="shared" ca="1" si="7"/>
        <v/>
      </c>
      <c r="L20" s="2" t="str">
        <f t="shared" ca="1" si="5"/>
        <v/>
      </c>
      <c r="P20" s="2" t="str">
        <f t="shared" ca="1" si="8"/>
        <v/>
      </c>
      <c r="Q20" s="14" t="str">
        <f t="shared" ca="1" si="6"/>
        <v/>
      </c>
      <c r="R20" s="14"/>
    </row>
    <row r="21" spans="1:18">
      <c r="A21" s="2" t="s">
        <v>41</v>
      </c>
      <c r="B21" s="2"/>
      <c r="C21" s="2"/>
      <c r="D21" s="2"/>
      <c r="E21" s="9" t="s">
        <v>17</v>
      </c>
      <c r="F21" s="2" t="str">
        <f t="shared" si="0"/>
        <v>GMing</v>
      </c>
      <c r="G21" s="2">
        <v>0</v>
      </c>
      <c r="H21" s="2">
        <f t="shared" si="1"/>
        <v>0</v>
      </c>
      <c r="I21" s="2">
        <f t="shared" si="2"/>
        <v>0</v>
      </c>
      <c r="K21" s="2" t="str">
        <f t="shared" ca="1" si="7"/>
        <v/>
      </c>
      <c r="L21" s="2" t="str">
        <f t="shared" ca="1" si="5"/>
        <v/>
      </c>
      <c r="P21" s="2" t="str">
        <f t="shared" ca="1" si="8"/>
        <v/>
      </c>
      <c r="Q21" s="14" t="str">
        <f t="shared" ca="1" si="6"/>
        <v/>
      </c>
      <c r="R21" s="14"/>
    </row>
    <row r="22" spans="1:18">
      <c r="A22" s="2" t="s">
        <v>42</v>
      </c>
      <c r="B22" s="2" t="s">
        <v>53</v>
      </c>
      <c r="C22" s="2" t="s">
        <v>12</v>
      </c>
      <c r="D22" s="2" t="s">
        <v>21</v>
      </c>
      <c r="E22" s="9" t="s">
        <v>53</v>
      </c>
      <c r="F22" s="2" t="str">
        <f t="shared" si="0"/>
        <v>The Sinister Secret of Saltmarsh</v>
      </c>
      <c r="G22" s="2">
        <v>0</v>
      </c>
      <c r="H22" s="2">
        <f t="shared" si="1"/>
        <v>0</v>
      </c>
      <c r="I22" s="2">
        <f t="shared" si="2"/>
        <v>0</v>
      </c>
    </row>
    <row r="23" spans="1:18">
      <c r="A23" s="2" t="s">
        <v>43</v>
      </c>
      <c r="B23" s="2" t="s">
        <v>11</v>
      </c>
      <c r="C23" s="2" t="s">
        <v>10</v>
      </c>
      <c r="D23" s="2" t="s">
        <v>21</v>
      </c>
      <c r="E23" s="9" t="s">
        <v>11</v>
      </c>
      <c r="F23" s="2" t="str">
        <f t="shared" si="0"/>
        <v>The Ghost Towers of Inverness</v>
      </c>
      <c r="G23" s="2">
        <v>0</v>
      </c>
      <c r="H23" s="2">
        <f t="shared" si="1"/>
        <v>0</v>
      </c>
      <c r="I23" s="2">
        <f t="shared" si="2"/>
        <v>0</v>
      </c>
      <c r="K23" s="13" t="s">
        <v>68</v>
      </c>
      <c r="L23" s="13"/>
      <c r="M23" s="13"/>
    </row>
    <row r="24" spans="1:18">
      <c r="A24" s="2" t="s">
        <v>44</v>
      </c>
      <c r="B24" s="2"/>
      <c r="C24" s="2"/>
      <c r="D24" s="2"/>
      <c r="E24" s="9" t="s">
        <v>17</v>
      </c>
      <c r="F24" s="2" t="str">
        <f t="shared" si="0"/>
        <v>GMing</v>
      </c>
      <c r="G24" s="2">
        <v>0</v>
      </c>
      <c r="H24" s="2">
        <f t="shared" si="1"/>
        <v>0</v>
      </c>
      <c r="I24" s="2">
        <f t="shared" si="2"/>
        <v>0</v>
      </c>
      <c r="K24" s="6" t="s">
        <v>65</v>
      </c>
      <c r="L24" s="16" t="s">
        <v>10</v>
      </c>
      <c r="M24" s="16"/>
      <c r="P24" s="11" t="s">
        <v>71</v>
      </c>
      <c r="Q24" s="11"/>
      <c r="R24" s="11"/>
    </row>
    <row r="25" spans="1:18">
      <c r="A25" s="2" t="s">
        <v>45</v>
      </c>
      <c r="B25" s="2" t="s">
        <v>10</v>
      </c>
      <c r="C25" s="2" t="s">
        <v>53</v>
      </c>
      <c r="D25" s="2" t="s">
        <v>12</v>
      </c>
      <c r="E25" s="9" t="s">
        <v>10</v>
      </c>
      <c r="F25" s="2" t="str">
        <f t="shared" si="0"/>
        <v>The Keep on the Borderlands</v>
      </c>
      <c r="G25" s="2">
        <v>0</v>
      </c>
      <c r="H25" s="2">
        <f t="shared" si="1"/>
        <v>0</v>
      </c>
      <c r="I25" s="2">
        <f t="shared" si="2"/>
        <v>0</v>
      </c>
      <c r="K25" s="7" t="s">
        <v>66</v>
      </c>
      <c r="L25" s="11" t="str">
        <f>VLOOKUP(L24,K3:M10,3,0)</f>
        <v>The Keep on the Borderlands</v>
      </c>
      <c r="M25" s="11"/>
      <c r="P25" s="15">
        <f>SUM(H:H)</f>
        <v>6</v>
      </c>
      <c r="Q25" s="15"/>
      <c r="R25" s="15"/>
    </row>
    <row r="26" spans="1:18">
      <c r="A26" s="2" t="s">
        <v>46</v>
      </c>
      <c r="B26" s="2" t="s">
        <v>21</v>
      </c>
      <c r="C26" s="2" t="s">
        <v>11</v>
      </c>
      <c r="D26" s="2" t="s">
        <v>10</v>
      </c>
      <c r="E26" s="9" t="s">
        <v>21</v>
      </c>
      <c r="F26" s="2" t="str">
        <f t="shared" si="0"/>
        <v>The Lost City</v>
      </c>
      <c r="G26" s="2">
        <v>0</v>
      </c>
      <c r="H26" s="2">
        <f t="shared" si="1"/>
        <v>0</v>
      </c>
      <c r="I26" s="2">
        <f t="shared" si="2"/>
        <v>0</v>
      </c>
      <c r="K26" s="12" t="s">
        <v>16</v>
      </c>
      <c r="L26" s="12"/>
      <c r="M26" s="12"/>
      <c r="P26" s="15"/>
      <c r="Q26" s="15"/>
      <c r="R26" s="15"/>
    </row>
    <row r="27" spans="1:18">
      <c r="A27" s="2" t="s">
        <v>47</v>
      </c>
      <c r="B27" s="2" t="s">
        <v>12</v>
      </c>
      <c r="C27" s="2" t="s">
        <v>11</v>
      </c>
      <c r="D27" s="2" t="s">
        <v>21</v>
      </c>
      <c r="E27" s="9" t="s">
        <v>11</v>
      </c>
      <c r="F27" s="2" t="str">
        <f t="shared" si="0"/>
        <v>The Ghost Towers of Inverness</v>
      </c>
      <c r="G27" s="2">
        <v>0</v>
      </c>
      <c r="H27" s="2">
        <f t="shared" si="1"/>
        <v>1</v>
      </c>
      <c r="I27" s="2">
        <f t="shared" si="2"/>
        <v>1</v>
      </c>
      <c r="K27" s="3" t="s">
        <v>64</v>
      </c>
      <c r="L27" s="3" t="s">
        <v>0</v>
      </c>
      <c r="M27" s="3" t="s">
        <v>67</v>
      </c>
    </row>
    <row r="28" spans="1:18">
      <c r="A28" s="2" t="s">
        <v>48</v>
      </c>
      <c r="B28" s="2" t="s">
        <v>10</v>
      </c>
      <c r="C28" s="2" t="s">
        <v>11</v>
      </c>
      <c r="D28" s="2" t="s">
        <v>21</v>
      </c>
      <c r="E28" s="9" t="s">
        <v>10</v>
      </c>
      <c r="F28" s="2" t="str">
        <f t="shared" si="0"/>
        <v>The Keep on the Borderlands</v>
      </c>
      <c r="G28" s="2">
        <v>0</v>
      </c>
      <c r="H28" s="2">
        <f t="shared" si="1"/>
        <v>0</v>
      </c>
      <c r="I28" s="2">
        <f t="shared" si="2"/>
        <v>0</v>
      </c>
      <c r="K28" s="2">
        <f>MATCH(L24,E:E,0)</f>
        <v>6</v>
      </c>
      <c r="L28" s="2" t="str">
        <f ca="1">INDIRECT("A"&amp;K28)</f>
        <v>Adella  </v>
      </c>
      <c r="M28" s="2">
        <f ca="1">INDIRECT("G"&amp;K28)</f>
        <v>0</v>
      </c>
    </row>
    <row r="29" spans="1:18">
      <c r="A29" s="2" t="s">
        <v>49</v>
      </c>
      <c r="B29" s="2" t="s">
        <v>12</v>
      </c>
      <c r="C29" s="2" t="s">
        <v>21</v>
      </c>
      <c r="D29" s="2" t="s">
        <v>53</v>
      </c>
      <c r="E29" s="9" t="s">
        <v>21</v>
      </c>
      <c r="F29" s="2" t="str">
        <f t="shared" si="0"/>
        <v>The Lost City</v>
      </c>
      <c r="G29" s="2">
        <v>0</v>
      </c>
      <c r="H29" s="2">
        <f t="shared" si="1"/>
        <v>1</v>
      </c>
      <c r="I29" s="2">
        <f t="shared" si="2"/>
        <v>1</v>
      </c>
      <c r="K29" s="2">
        <f ca="1">IFERROR(MATCH(L$24,INDIRECT("E"&amp;K28+1&amp;":E500"),0)+K28,"")</f>
        <v>17</v>
      </c>
      <c r="L29" s="2" t="str">
        <f t="shared" ref="L29:L41" ca="1" si="9">IFERROR(INDIRECT("A"&amp;K29),"")</f>
        <v>Ana  </v>
      </c>
      <c r="M29" s="2">
        <f t="shared" ref="M29:M41" ca="1" si="10">IFERROR(INDIRECT("G"&amp;K29),"")</f>
        <v>0</v>
      </c>
    </row>
    <row r="30" spans="1:18">
      <c r="A30" s="2" t="s">
        <v>50</v>
      </c>
      <c r="B30" s="2"/>
      <c r="C30" s="2"/>
      <c r="D30" s="2"/>
      <c r="E30" s="9" t="s">
        <v>17</v>
      </c>
      <c r="F30" s="2" t="str">
        <f t="shared" si="0"/>
        <v>GMing</v>
      </c>
      <c r="G30" s="2">
        <v>0</v>
      </c>
      <c r="H30" s="2">
        <f t="shared" si="1"/>
        <v>0</v>
      </c>
      <c r="I30" s="2">
        <f t="shared" si="2"/>
        <v>0</v>
      </c>
      <c r="K30" s="2">
        <f t="shared" ref="K30:K41" ca="1" si="11">IFERROR(MATCH(L$24,INDIRECT("E"&amp;K29+1&amp;":E500"),0)+K29,"")</f>
        <v>25</v>
      </c>
      <c r="L30" s="2" t="str">
        <f t="shared" ca="1" si="9"/>
        <v>Cordelia  </v>
      </c>
      <c r="M30" s="2">
        <f t="shared" ca="1" si="10"/>
        <v>0</v>
      </c>
    </row>
    <row r="31" spans="1:18">
      <c r="A31" s="2" t="s">
        <v>51</v>
      </c>
      <c r="B31" s="2" t="s">
        <v>53</v>
      </c>
      <c r="C31" s="2" t="s">
        <v>11</v>
      </c>
      <c r="D31" s="2" t="s">
        <v>10</v>
      </c>
      <c r="E31" s="9" t="s">
        <v>53</v>
      </c>
      <c r="F31" s="2" t="str">
        <f t="shared" si="0"/>
        <v>The Sinister Secret of Saltmarsh</v>
      </c>
      <c r="G31" s="2">
        <v>0</v>
      </c>
      <c r="H31" s="2">
        <f t="shared" si="1"/>
        <v>0</v>
      </c>
      <c r="I31" s="2">
        <f t="shared" si="2"/>
        <v>0</v>
      </c>
      <c r="K31" s="2">
        <f t="shared" ca="1" si="11"/>
        <v>28</v>
      </c>
      <c r="L31" s="2" t="str">
        <f t="shared" ca="1" si="9"/>
        <v>Ma  </v>
      </c>
      <c r="M31" s="2">
        <f t="shared" ca="1" si="10"/>
        <v>0</v>
      </c>
    </row>
    <row r="32" spans="1:18">
      <c r="A32" s="2" t="s">
        <v>52</v>
      </c>
      <c r="B32" s="2" t="s">
        <v>12</v>
      </c>
      <c r="C32" s="2" t="s">
        <v>53</v>
      </c>
      <c r="D32" s="2" t="s">
        <v>10</v>
      </c>
      <c r="E32" s="9" t="s">
        <v>53</v>
      </c>
      <c r="F32" s="2" t="str">
        <f t="shared" si="0"/>
        <v>The Sinister Secret of Saltmarsh</v>
      </c>
      <c r="G32" s="2">
        <v>0</v>
      </c>
      <c r="H32" s="2">
        <f t="shared" si="1"/>
        <v>1</v>
      </c>
      <c r="I32" s="2">
        <f t="shared" si="2"/>
        <v>1</v>
      </c>
      <c r="K32" s="2" t="str">
        <f t="shared" ca="1" si="11"/>
        <v/>
      </c>
      <c r="L32" s="2" t="str">
        <f t="shared" ca="1" si="9"/>
        <v/>
      </c>
      <c r="M32" s="2" t="str">
        <f t="shared" ca="1" si="10"/>
        <v/>
      </c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K33" s="2" t="str">
        <f t="shared" ca="1" si="11"/>
        <v/>
      </c>
      <c r="L33" s="2" t="str">
        <f t="shared" ca="1" si="9"/>
        <v/>
      </c>
      <c r="M33" s="2" t="str">
        <f t="shared" ca="1" si="10"/>
        <v/>
      </c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K34" s="2" t="str">
        <f t="shared" ca="1" si="11"/>
        <v/>
      </c>
      <c r="L34" s="2" t="str">
        <f t="shared" ca="1" si="9"/>
        <v/>
      </c>
      <c r="M34" s="2" t="str">
        <f t="shared" ca="1" si="10"/>
        <v/>
      </c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K35" s="2" t="str">
        <f t="shared" ca="1" si="11"/>
        <v/>
      </c>
      <c r="L35" s="2" t="str">
        <f t="shared" ca="1" si="9"/>
        <v/>
      </c>
      <c r="M35" s="2" t="str">
        <f t="shared" ca="1" si="10"/>
        <v/>
      </c>
    </row>
    <row r="36" spans="1:13">
      <c r="A36" s="10"/>
      <c r="B36" s="10"/>
      <c r="C36" s="10"/>
      <c r="D36" s="10"/>
      <c r="E36" s="10"/>
      <c r="F36" s="10"/>
      <c r="G36" s="10"/>
      <c r="H36" s="10"/>
      <c r="I36" s="10"/>
      <c r="K36" s="2" t="str">
        <f t="shared" ca="1" si="11"/>
        <v/>
      </c>
      <c r="L36" s="2" t="str">
        <f t="shared" ca="1" si="9"/>
        <v/>
      </c>
      <c r="M36" s="2" t="str">
        <f t="shared" ca="1" si="10"/>
        <v/>
      </c>
    </row>
    <row r="37" spans="1:13">
      <c r="A37" s="10"/>
      <c r="B37" s="10"/>
      <c r="C37" s="10"/>
      <c r="D37" s="10"/>
      <c r="E37" s="10"/>
      <c r="F37" s="10"/>
      <c r="G37" s="10"/>
      <c r="H37" s="10"/>
      <c r="I37" s="10"/>
      <c r="K37" s="2" t="str">
        <f t="shared" ca="1" si="11"/>
        <v/>
      </c>
      <c r="L37" s="2" t="str">
        <f t="shared" ca="1" si="9"/>
        <v/>
      </c>
      <c r="M37" s="2" t="str">
        <f t="shared" ca="1" si="10"/>
        <v/>
      </c>
    </row>
    <row r="38" spans="1:13">
      <c r="A38" s="10"/>
      <c r="B38" s="10"/>
      <c r="C38" s="10"/>
      <c r="D38" s="10"/>
      <c r="E38" s="10"/>
      <c r="F38" s="10"/>
      <c r="G38" s="10"/>
      <c r="H38" s="10"/>
      <c r="I38" s="10"/>
      <c r="K38" s="2" t="str">
        <f t="shared" ca="1" si="11"/>
        <v/>
      </c>
      <c r="L38" s="2" t="str">
        <f t="shared" ca="1" si="9"/>
        <v/>
      </c>
      <c r="M38" s="2" t="str">
        <f t="shared" ca="1" si="10"/>
        <v/>
      </c>
    </row>
    <row r="39" spans="1:13">
      <c r="A39" s="10"/>
      <c r="B39" s="10"/>
      <c r="C39" s="10"/>
      <c r="D39" s="10"/>
      <c r="E39" s="10"/>
      <c r="F39" s="10"/>
      <c r="G39" s="10"/>
      <c r="H39" s="10"/>
      <c r="I39" s="10"/>
      <c r="K39" s="2" t="str">
        <f t="shared" ca="1" si="11"/>
        <v/>
      </c>
      <c r="L39" s="2" t="str">
        <f t="shared" ca="1" si="9"/>
        <v/>
      </c>
      <c r="M39" s="2" t="str">
        <f t="shared" ca="1" si="10"/>
        <v/>
      </c>
    </row>
    <row r="40" spans="1:13">
      <c r="A40" s="10"/>
      <c r="B40" s="10"/>
      <c r="C40" s="10"/>
      <c r="D40" s="10"/>
      <c r="E40" s="10"/>
      <c r="F40" s="10"/>
      <c r="G40" s="10"/>
      <c r="H40" s="10"/>
      <c r="I40" s="10"/>
      <c r="K40" s="2" t="str">
        <f t="shared" ca="1" si="11"/>
        <v/>
      </c>
      <c r="L40" s="2" t="str">
        <f t="shared" ca="1" si="9"/>
        <v/>
      </c>
      <c r="M40" s="2" t="str">
        <f t="shared" ca="1" si="10"/>
        <v/>
      </c>
    </row>
    <row r="41" spans="1:13">
      <c r="A41" s="10"/>
      <c r="B41" s="10"/>
      <c r="C41" s="10"/>
      <c r="D41" s="10"/>
      <c r="E41" s="10"/>
      <c r="F41" s="10"/>
      <c r="G41" s="10"/>
      <c r="H41" s="10"/>
      <c r="I41" s="10"/>
      <c r="K41" s="2" t="str">
        <f t="shared" ca="1" si="11"/>
        <v/>
      </c>
      <c r="L41" s="2" t="str">
        <f t="shared" ca="1" si="9"/>
        <v/>
      </c>
      <c r="M41" s="2" t="str">
        <f t="shared" ca="1" si="10"/>
        <v/>
      </c>
    </row>
    <row r="42" spans="1:13">
      <c r="A42" s="10"/>
      <c r="B42" s="10"/>
      <c r="C42" s="10"/>
      <c r="D42" s="10"/>
      <c r="E42" s="10"/>
      <c r="F42" s="10"/>
      <c r="G42" s="10"/>
      <c r="H42" s="10"/>
      <c r="I42" s="10"/>
    </row>
    <row r="43" spans="1:13">
      <c r="A43" s="10"/>
      <c r="B43" s="10"/>
      <c r="C43" s="10"/>
      <c r="D43" s="10"/>
      <c r="E43" s="10"/>
      <c r="F43" s="10"/>
      <c r="G43" s="10"/>
      <c r="H43" s="10"/>
      <c r="I43" s="10"/>
    </row>
    <row r="44" spans="1:13">
      <c r="A44" s="10"/>
      <c r="B44" s="10"/>
      <c r="C44" s="10"/>
      <c r="D44" s="10"/>
      <c r="E44" s="10"/>
      <c r="F44" s="10"/>
      <c r="G44" s="10"/>
      <c r="H44" s="10"/>
      <c r="I44" s="10"/>
    </row>
    <row r="45" spans="1:13">
      <c r="A45" s="10"/>
      <c r="B45" s="10"/>
      <c r="C45" s="10"/>
      <c r="D45" s="10"/>
      <c r="E45" s="10"/>
      <c r="F45" s="10"/>
      <c r="G45" s="10"/>
      <c r="H45" s="10"/>
      <c r="I45" s="10"/>
    </row>
    <row r="46" spans="1:13">
      <c r="A46" s="10"/>
      <c r="B46" s="10"/>
      <c r="C46" s="10"/>
      <c r="D46" s="10"/>
      <c r="E46" s="10"/>
      <c r="F46" s="10"/>
      <c r="G46" s="10"/>
      <c r="H46" s="10"/>
      <c r="I46" s="10"/>
    </row>
    <row r="47" spans="1:13">
      <c r="A47" s="10"/>
      <c r="B47" s="10"/>
      <c r="C47" s="10"/>
      <c r="D47" s="10"/>
      <c r="E47" s="10"/>
      <c r="F47" s="10"/>
      <c r="G47" s="10"/>
      <c r="H47" s="10"/>
      <c r="I47" s="10"/>
    </row>
    <row r="48" spans="1:13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  <row r="51" spans="1:9">
      <c r="A51" s="10"/>
      <c r="B51" s="10"/>
      <c r="C51" s="10"/>
      <c r="D51" s="10"/>
      <c r="E51" s="10"/>
      <c r="F51" s="10"/>
      <c r="G51" s="10"/>
      <c r="H51" s="10"/>
      <c r="I51" s="10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</sheetData>
  <mergeCells count="24">
    <mergeCell ref="B1:D1"/>
    <mergeCell ref="E1:E2"/>
    <mergeCell ref="F1:F2"/>
    <mergeCell ref="G1:I1"/>
    <mergeCell ref="A1:A2"/>
    <mergeCell ref="P2:Q2"/>
    <mergeCell ref="K1:R1"/>
    <mergeCell ref="K12:L12"/>
    <mergeCell ref="K23:M23"/>
    <mergeCell ref="L24:M24"/>
    <mergeCell ref="Q20:R20"/>
    <mergeCell ref="Q21:R21"/>
    <mergeCell ref="P24:R24"/>
    <mergeCell ref="N2:O2"/>
    <mergeCell ref="L25:M25"/>
    <mergeCell ref="K26:M26"/>
    <mergeCell ref="P12:R12"/>
    <mergeCell ref="Q14:R14"/>
    <mergeCell ref="Q15:R15"/>
    <mergeCell ref="Q16:R16"/>
    <mergeCell ref="Q17:R17"/>
    <mergeCell ref="Q18:R18"/>
    <mergeCell ref="Q19:R19"/>
    <mergeCell ref="P25:R2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F30" sqref="F30"/>
    </sheetView>
  </sheetViews>
  <sheetFormatPr baseColWidth="10" defaultRowHeight="15" x14ac:dyDescent="0"/>
  <cols>
    <col min="1" max="1" width="10.83203125" bestFit="1" customWidth="1"/>
    <col min="2" max="4" width="4" customWidth="1"/>
    <col min="5" max="5" width="13.5" bestFit="1" customWidth="1"/>
    <col min="6" max="6" width="29.1640625" bestFit="1" customWidth="1"/>
    <col min="7" max="7" width="4.83203125" bestFit="1" customWidth="1"/>
    <col min="8" max="8" width="4.5" bestFit="1" customWidth="1"/>
    <col min="9" max="9" width="5.33203125" bestFit="1" customWidth="1"/>
    <col min="10" max="10" width="7.5" customWidth="1"/>
    <col min="13" max="13" width="27" bestFit="1" customWidth="1"/>
    <col min="14" max="15" width="3.33203125" customWidth="1"/>
    <col min="16" max="16" width="5.33203125" customWidth="1"/>
    <col min="17" max="17" width="5" customWidth="1"/>
  </cols>
  <sheetData>
    <row r="1" spans="1:18">
      <c r="A1" s="11" t="s">
        <v>0</v>
      </c>
      <c r="B1" s="11" t="s">
        <v>6</v>
      </c>
      <c r="C1" s="11"/>
      <c r="D1" s="11"/>
      <c r="E1" s="17" t="s">
        <v>7</v>
      </c>
      <c r="F1" s="17" t="s">
        <v>8</v>
      </c>
      <c r="G1" s="11" t="s">
        <v>9</v>
      </c>
      <c r="H1" s="11"/>
      <c r="I1" s="11"/>
      <c r="K1" s="12" t="s">
        <v>13</v>
      </c>
      <c r="L1" s="12"/>
      <c r="M1" s="12"/>
      <c r="N1" s="12"/>
      <c r="O1" s="12"/>
      <c r="P1" s="12"/>
      <c r="Q1" s="12"/>
      <c r="R1" s="12"/>
    </row>
    <row r="2" spans="1:18">
      <c r="A2" s="11"/>
      <c r="B2" s="5">
        <v>1</v>
      </c>
      <c r="C2" s="5">
        <v>2</v>
      </c>
      <c r="D2" s="5">
        <v>3</v>
      </c>
      <c r="E2" s="17"/>
      <c r="F2" s="17"/>
      <c r="G2" s="3" t="s">
        <v>3</v>
      </c>
      <c r="H2" s="3" t="s">
        <v>4</v>
      </c>
      <c r="I2" s="3" t="s">
        <v>5</v>
      </c>
      <c r="K2" s="3" t="s">
        <v>14</v>
      </c>
      <c r="L2" s="3" t="s">
        <v>15</v>
      </c>
      <c r="M2" s="3" t="s">
        <v>2</v>
      </c>
      <c r="N2" s="11" t="s">
        <v>16</v>
      </c>
      <c r="O2" s="11"/>
      <c r="P2" s="11" t="s">
        <v>1</v>
      </c>
      <c r="Q2" s="11"/>
      <c r="R2" s="4" t="s">
        <v>22</v>
      </c>
    </row>
    <row r="3" spans="1:18">
      <c r="A3" s="2" t="str">
        <f>'S1'!A3</f>
        <v>Nickie  </v>
      </c>
      <c r="B3" s="1"/>
      <c r="C3" s="1"/>
      <c r="D3" s="1"/>
      <c r="E3" s="1" t="s">
        <v>18</v>
      </c>
      <c r="F3" s="2" t="str">
        <f>IF(E3="","",VLOOKUP(E3,K:M,3,0))</f>
        <v>Desk</v>
      </c>
      <c r="G3" s="2">
        <f>'S1'!I3</f>
        <v>0</v>
      </c>
      <c r="H3" s="2">
        <f>IF(OR(E3="z",E3="y",E3=B3),0,IF(E3=C3,1,2))</f>
        <v>0</v>
      </c>
      <c r="I3" s="2">
        <f>H3+G3</f>
        <v>0</v>
      </c>
      <c r="K3" s="2" t="s">
        <v>10</v>
      </c>
      <c r="L3" s="2" t="s">
        <v>89</v>
      </c>
      <c r="M3" s="2" t="s">
        <v>72</v>
      </c>
      <c r="N3" s="2">
        <v>2</v>
      </c>
      <c r="O3" s="2">
        <v>5</v>
      </c>
      <c r="P3" s="2">
        <f>COUNTIF(E:E,K3)</f>
        <v>5</v>
      </c>
      <c r="Q3" s="2" t="str">
        <f>IF(N3="","",IF(AND(P3&gt;=N3,P3&lt;O3),"↑",IF(P3=O3,"","!")))</f>
        <v/>
      </c>
      <c r="R3" s="2">
        <f>COUNTIF(D:D,K3)+COUNTIF(C:C,K3)*2+COUNTIF(B:B,K3)*4</f>
        <v>39</v>
      </c>
    </row>
    <row r="4" spans="1:18">
      <c r="A4" s="2" t="str">
        <f>'S1'!A4</f>
        <v>Emmie  </v>
      </c>
      <c r="B4" s="2" t="s">
        <v>10</v>
      </c>
      <c r="C4" s="2" t="s">
        <v>21</v>
      </c>
      <c r="D4" s="2" t="s">
        <v>12</v>
      </c>
      <c r="E4" s="1" t="s">
        <v>21</v>
      </c>
      <c r="F4" s="2" t="str">
        <f t="shared" ref="F4:F32" si="0">IF(E4="","",VLOOKUP(E4,K:M,3,0))</f>
        <v>The Forgotten Temple of Tharizdun</v>
      </c>
      <c r="G4" s="2">
        <f>'S1'!I4</f>
        <v>0</v>
      </c>
      <c r="H4" s="2">
        <f t="shared" ref="H4:H32" si="1">IF(OR(E4="z",E4="y",E4=B4),0,IF(E4=C4,1,2))</f>
        <v>1</v>
      </c>
      <c r="I4" s="2">
        <f t="shared" ref="I4:I32" si="2">H4+G4</f>
        <v>1</v>
      </c>
      <c r="K4" s="2" t="s">
        <v>11</v>
      </c>
      <c r="L4" s="2" t="s">
        <v>87</v>
      </c>
      <c r="M4" s="2" t="s">
        <v>73</v>
      </c>
      <c r="N4" s="2">
        <v>3</v>
      </c>
      <c r="O4" s="2">
        <v>5</v>
      </c>
      <c r="P4" s="2">
        <f>COUNTIF(E:E,K4)</f>
        <v>5</v>
      </c>
      <c r="Q4" s="2" t="str">
        <f t="shared" ref="Q4:Q10" si="3">IF(N4="","",IF(AND(P4&gt;=N4,P4&lt;O4),"↑",IF(P4=O4,"","!")))</f>
        <v/>
      </c>
      <c r="R4" s="2">
        <f t="shared" ref="R4:R7" si="4">COUNTIF(D:D,K4)+COUNTIF(C:C,K4)*2+COUNTIF(B:B,K4)*4</f>
        <v>31</v>
      </c>
    </row>
    <row r="5" spans="1:18">
      <c r="A5" s="2" t="str">
        <f>'S1'!A5</f>
        <v>Miles  </v>
      </c>
      <c r="B5" s="2" t="s">
        <v>10</v>
      </c>
      <c r="C5" s="2" t="s">
        <v>12</v>
      </c>
      <c r="D5" s="2" t="s">
        <v>53</v>
      </c>
      <c r="E5" s="1" t="s">
        <v>10</v>
      </c>
      <c r="F5" s="2" t="str">
        <f t="shared" si="0"/>
        <v>The City of Skulls</v>
      </c>
      <c r="G5" s="2">
        <f>'S1'!I5</f>
        <v>0</v>
      </c>
      <c r="H5" s="2">
        <f t="shared" si="1"/>
        <v>0</v>
      </c>
      <c r="I5" s="2">
        <f t="shared" si="2"/>
        <v>0</v>
      </c>
      <c r="K5" s="2" t="s">
        <v>12</v>
      </c>
      <c r="L5" s="2" t="s">
        <v>88</v>
      </c>
      <c r="M5" s="2" t="s">
        <v>74</v>
      </c>
      <c r="N5" s="2">
        <v>2</v>
      </c>
      <c r="O5" s="2">
        <v>5</v>
      </c>
      <c r="P5" s="2">
        <f>COUNTIF(E:E,K5)</f>
        <v>5</v>
      </c>
      <c r="Q5" s="2" t="str">
        <f t="shared" si="3"/>
        <v/>
      </c>
      <c r="R5" s="2">
        <f t="shared" si="4"/>
        <v>27</v>
      </c>
    </row>
    <row r="6" spans="1:18">
      <c r="A6" s="2" t="str">
        <f>'S1'!A6</f>
        <v>Adella  </v>
      </c>
      <c r="B6" s="2"/>
      <c r="C6" s="2"/>
      <c r="D6" s="2"/>
      <c r="E6" s="1" t="s">
        <v>17</v>
      </c>
      <c r="F6" s="2" t="str">
        <f t="shared" si="0"/>
        <v>GMing</v>
      </c>
      <c r="G6" s="2">
        <f>'S1'!I6</f>
        <v>0</v>
      </c>
      <c r="H6" s="2">
        <f t="shared" si="1"/>
        <v>0</v>
      </c>
      <c r="I6" s="2">
        <f t="shared" si="2"/>
        <v>0</v>
      </c>
      <c r="K6" s="2" t="s">
        <v>21</v>
      </c>
      <c r="L6" s="2" t="s">
        <v>90</v>
      </c>
      <c r="M6" s="2" t="s">
        <v>75</v>
      </c>
      <c r="N6" s="2">
        <v>3</v>
      </c>
      <c r="O6" s="2">
        <v>6</v>
      </c>
      <c r="P6" s="2">
        <f>COUNTIF(E:E,K6)</f>
        <v>5</v>
      </c>
      <c r="Q6" s="2" t="str">
        <f t="shared" si="3"/>
        <v>↑</v>
      </c>
      <c r="R6" s="2">
        <f t="shared" si="4"/>
        <v>28</v>
      </c>
    </row>
    <row r="7" spans="1:18">
      <c r="A7" s="2" t="str">
        <f>'S1'!A7</f>
        <v>Ai  </v>
      </c>
      <c r="B7" s="2"/>
      <c r="C7" s="2"/>
      <c r="D7" s="2"/>
      <c r="E7" s="1" t="s">
        <v>17</v>
      </c>
      <c r="F7" s="2" t="str">
        <f t="shared" si="0"/>
        <v>GMing</v>
      </c>
      <c r="G7" s="2">
        <f>'S1'!I7</f>
        <v>1</v>
      </c>
      <c r="H7" s="2">
        <f t="shared" si="1"/>
        <v>0</v>
      </c>
      <c r="I7" s="2">
        <f t="shared" si="2"/>
        <v>1</v>
      </c>
      <c r="K7" s="2" t="s">
        <v>53</v>
      </c>
      <c r="L7" s="2" t="s">
        <v>91</v>
      </c>
      <c r="M7" s="2" t="s">
        <v>76</v>
      </c>
      <c r="N7" s="2">
        <v>1</v>
      </c>
      <c r="O7" s="2">
        <v>4</v>
      </c>
      <c r="P7" s="2">
        <f>COUNTIF(E:E,K7)</f>
        <v>4</v>
      </c>
      <c r="Q7" s="2" t="str">
        <f t="shared" si="3"/>
        <v/>
      </c>
      <c r="R7" s="2">
        <f t="shared" si="4"/>
        <v>43</v>
      </c>
    </row>
    <row r="8" spans="1:18">
      <c r="A8" s="2" t="str">
        <f>'S1'!A8</f>
        <v>Felton  </v>
      </c>
      <c r="B8" s="2"/>
      <c r="C8" s="2"/>
      <c r="D8" s="2"/>
      <c r="E8" s="1" t="s">
        <v>17</v>
      </c>
      <c r="F8" s="2" t="str">
        <f t="shared" si="0"/>
        <v>GMing</v>
      </c>
      <c r="G8" s="2">
        <f>'S1'!I8</f>
        <v>0</v>
      </c>
      <c r="H8" s="2">
        <f t="shared" si="1"/>
        <v>0</v>
      </c>
      <c r="I8" s="2">
        <f t="shared" si="2"/>
        <v>0</v>
      </c>
      <c r="K8" s="2"/>
      <c r="L8" s="2"/>
      <c r="M8" s="2"/>
      <c r="N8" s="2"/>
      <c r="O8" s="2"/>
      <c r="P8" s="2"/>
      <c r="Q8" s="2" t="str">
        <f t="shared" si="3"/>
        <v/>
      </c>
      <c r="R8" s="2"/>
    </row>
    <row r="9" spans="1:18">
      <c r="A9" s="2" t="str">
        <f>'S1'!A9</f>
        <v>Earlene  </v>
      </c>
      <c r="B9" s="2" t="s">
        <v>21</v>
      </c>
      <c r="C9" s="2" t="s">
        <v>11</v>
      </c>
      <c r="D9" s="2" t="s">
        <v>10</v>
      </c>
      <c r="E9" s="1" t="s">
        <v>21</v>
      </c>
      <c r="F9" s="2" t="str">
        <f t="shared" si="0"/>
        <v>The Forgotten Temple of Tharizdun</v>
      </c>
      <c r="G9" s="2">
        <f>'S1'!I9</f>
        <v>1</v>
      </c>
      <c r="H9" s="2">
        <f t="shared" si="1"/>
        <v>0</v>
      </c>
      <c r="I9" s="2">
        <f t="shared" si="2"/>
        <v>1</v>
      </c>
      <c r="K9" s="2" t="s">
        <v>18</v>
      </c>
      <c r="L9" s="2"/>
      <c r="M9" s="2" t="s">
        <v>19</v>
      </c>
      <c r="N9" s="2"/>
      <c r="O9" s="2"/>
      <c r="P9" s="2">
        <f>COUNTIF(E:E,K9)</f>
        <v>1</v>
      </c>
      <c r="Q9" s="2" t="str">
        <f t="shared" si="3"/>
        <v/>
      </c>
      <c r="R9" s="2"/>
    </row>
    <row r="10" spans="1:18">
      <c r="A10" s="2" t="str">
        <f>'S1'!A10</f>
        <v>Halina  </v>
      </c>
      <c r="B10" s="2" t="s">
        <v>11</v>
      </c>
      <c r="C10" s="2" t="s">
        <v>21</v>
      </c>
      <c r="D10" s="2" t="s">
        <v>10</v>
      </c>
      <c r="E10" s="1" t="s">
        <v>11</v>
      </c>
      <c r="F10" s="2" t="str">
        <f t="shared" si="0"/>
        <v>Dragons of Despair</v>
      </c>
      <c r="G10" s="2">
        <f>'S1'!I10</f>
        <v>0</v>
      </c>
      <c r="H10" s="2">
        <f t="shared" si="1"/>
        <v>0</v>
      </c>
      <c r="I10" s="2">
        <f t="shared" si="2"/>
        <v>0</v>
      </c>
      <c r="K10" s="2" t="s">
        <v>17</v>
      </c>
      <c r="L10" s="2"/>
      <c r="M10" s="2" t="s">
        <v>20</v>
      </c>
      <c r="N10" s="2"/>
      <c r="O10" s="2"/>
      <c r="P10" s="2">
        <f>COUNTIF(E:E,K10)</f>
        <v>5</v>
      </c>
      <c r="Q10" s="2" t="str">
        <f t="shared" si="3"/>
        <v/>
      </c>
      <c r="R10" s="2"/>
    </row>
    <row r="11" spans="1:18">
      <c r="A11" s="2" t="str">
        <f>'S1'!A11</f>
        <v>Patty  </v>
      </c>
      <c r="B11" s="2" t="s">
        <v>12</v>
      </c>
      <c r="C11" s="2" t="s">
        <v>21</v>
      </c>
      <c r="D11" s="2" t="s">
        <v>53</v>
      </c>
      <c r="E11" s="1" t="s">
        <v>12</v>
      </c>
      <c r="F11" s="2" t="str">
        <f t="shared" si="0"/>
        <v>City of the Spider Queen</v>
      </c>
      <c r="G11" s="2">
        <f>'S1'!I11</f>
        <v>0</v>
      </c>
      <c r="H11" s="2">
        <f t="shared" si="1"/>
        <v>0</v>
      </c>
      <c r="I11" s="2">
        <f t="shared" si="2"/>
        <v>0</v>
      </c>
    </row>
    <row r="12" spans="1:18">
      <c r="A12" s="2" t="str">
        <f>'S1'!A12</f>
        <v>Leta  </v>
      </c>
      <c r="B12" s="2" t="s">
        <v>53</v>
      </c>
      <c r="C12" s="2" t="s">
        <v>10</v>
      </c>
      <c r="D12" s="2" t="s">
        <v>11</v>
      </c>
      <c r="E12" s="1" t="s">
        <v>10</v>
      </c>
      <c r="F12" s="2" t="str">
        <f t="shared" si="0"/>
        <v>The City of Skulls</v>
      </c>
      <c r="G12" s="2">
        <f>'S1'!I12</f>
        <v>0</v>
      </c>
      <c r="H12" s="2">
        <f t="shared" si="1"/>
        <v>1</v>
      </c>
      <c r="I12" s="2">
        <f t="shared" si="2"/>
        <v>1</v>
      </c>
      <c r="K12" s="13" t="s">
        <v>62</v>
      </c>
      <c r="L12" s="13"/>
      <c r="P12" s="13" t="s">
        <v>63</v>
      </c>
      <c r="Q12" s="13"/>
      <c r="R12" s="13"/>
    </row>
    <row r="13" spans="1:18">
      <c r="A13" s="2" t="str">
        <f>'S1'!A13</f>
        <v>Deja  </v>
      </c>
      <c r="B13" s="2" t="s">
        <v>10</v>
      </c>
      <c r="C13" s="2" t="s">
        <v>11</v>
      </c>
      <c r="D13" s="2" t="s">
        <v>53</v>
      </c>
      <c r="E13" s="1" t="s">
        <v>11</v>
      </c>
      <c r="F13" s="2" t="str">
        <f t="shared" si="0"/>
        <v>Dragons of Despair</v>
      </c>
      <c r="G13" s="2">
        <f>'S1'!I13</f>
        <v>0</v>
      </c>
      <c r="H13" s="2">
        <f t="shared" si="1"/>
        <v>1</v>
      </c>
      <c r="I13" s="2">
        <f t="shared" si="2"/>
        <v>1</v>
      </c>
      <c r="K13" s="3" t="s">
        <v>64</v>
      </c>
      <c r="L13" s="3" t="s">
        <v>0</v>
      </c>
      <c r="P13" s="3" t="s">
        <v>64</v>
      </c>
      <c r="Q13" s="8" t="s">
        <v>0</v>
      </c>
      <c r="R13" s="8"/>
    </row>
    <row r="14" spans="1:18">
      <c r="A14" s="2" t="str">
        <f>'S1'!A14</f>
        <v>Jillian  </v>
      </c>
      <c r="B14" s="2" t="s">
        <v>21</v>
      </c>
      <c r="C14" s="2" t="s">
        <v>10</v>
      </c>
      <c r="D14" s="2" t="s">
        <v>53</v>
      </c>
      <c r="E14" s="1" t="s">
        <v>21</v>
      </c>
      <c r="F14" s="2" t="str">
        <f t="shared" si="0"/>
        <v>The Forgotten Temple of Tharizdun</v>
      </c>
      <c r="G14" s="2">
        <f>'S1'!I14</f>
        <v>0</v>
      </c>
      <c r="H14" s="2">
        <f t="shared" si="1"/>
        <v>0</v>
      </c>
      <c r="I14" s="2">
        <f t="shared" si="2"/>
        <v>0</v>
      </c>
      <c r="K14" s="2">
        <f>IFERROR(MATCH("z",E:E,0),"")</f>
        <v>6</v>
      </c>
      <c r="L14" s="2" t="str">
        <f ca="1">IFERROR(INDIRECT("A"&amp;K14),"")</f>
        <v>Adella  </v>
      </c>
      <c r="P14" s="2">
        <f>IFERROR(MATCH("y",E:E,0),"")</f>
        <v>3</v>
      </c>
      <c r="Q14" s="14" t="str">
        <f ca="1">IFERROR(INDIRECT("A"&amp;P14),"")</f>
        <v>Nickie  </v>
      </c>
      <c r="R14" s="14"/>
    </row>
    <row r="15" spans="1:18">
      <c r="A15" s="2" t="str">
        <f>'S1'!A15</f>
        <v>Johnetta  </v>
      </c>
      <c r="B15" s="2" t="s">
        <v>21</v>
      </c>
      <c r="C15" s="2" t="s">
        <v>11</v>
      </c>
      <c r="D15" s="2" t="s">
        <v>10</v>
      </c>
      <c r="E15" s="1" t="s">
        <v>21</v>
      </c>
      <c r="F15" s="2" t="str">
        <f t="shared" si="0"/>
        <v>The Forgotten Temple of Tharizdun</v>
      </c>
      <c r="G15" s="2">
        <f>'S1'!I15</f>
        <v>0</v>
      </c>
      <c r="H15" s="2">
        <f t="shared" si="1"/>
        <v>0</v>
      </c>
      <c r="I15" s="2">
        <f t="shared" si="2"/>
        <v>0</v>
      </c>
      <c r="K15" s="2">
        <f ca="1">IFERROR(MATCH("z",INDIRECT("E"&amp;K14+1&amp;":E1000"),0)+K14,"")</f>
        <v>7</v>
      </c>
      <c r="L15" s="2" t="str">
        <f t="shared" ref="L15:L21" ca="1" si="5">IFERROR(INDIRECT("A"&amp;K15),"")</f>
        <v>Ai  </v>
      </c>
      <c r="P15" s="2" t="str">
        <f ca="1">IFERROR(MATCH("y",INDIRECT("E"&amp;P14+1&amp;":E1000"),0)+P14,"")</f>
        <v/>
      </c>
      <c r="Q15" s="14" t="str">
        <f t="shared" ref="Q15:Q21" ca="1" si="6">IFERROR(INDIRECT("A"&amp;P15),"")</f>
        <v/>
      </c>
      <c r="R15" s="14"/>
    </row>
    <row r="16" spans="1:18">
      <c r="A16" s="2" t="str">
        <f>'S1'!A16</f>
        <v>Mica  </v>
      </c>
      <c r="B16" s="2" t="s">
        <v>53</v>
      </c>
      <c r="C16" s="2" t="s">
        <v>21</v>
      </c>
      <c r="D16" s="2" t="s">
        <v>11</v>
      </c>
      <c r="E16" s="1" t="s">
        <v>21</v>
      </c>
      <c r="F16" s="2" t="str">
        <f t="shared" si="0"/>
        <v>The Forgotten Temple of Tharizdun</v>
      </c>
      <c r="G16" s="2">
        <f>'S1'!I16</f>
        <v>0</v>
      </c>
      <c r="H16" s="2">
        <f t="shared" si="1"/>
        <v>1</v>
      </c>
      <c r="I16" s="2">
        <f t="shared" si="2"/>
        <v>1</v>
      </c>
      <c r="K16" s="2">
        <f t="shared" ref="K16:K21" ca="1" si="7">IFERROR(MATCH("z",INDIRECT("E"&amp;K15+1&amp;":E1000"),0)+K15,"")</f>
        <v>8</v>
      </c>
      <c r="L16" s="2" t="str">
        <f t="shared" ca="1" si="5"/>
        <v>Felton  </v>
      </c>
      <c r="P16" s="2" t="str">
        <f t="shared" ref="P16:P21" ca="1" si="8">IFERROR(MATCH("y",INDIRECT("E"&amp;P15+1&amp;":E1000"),0)+P15,"")</f>
        <v/>
      </c>
      <c r="Q16" s="14" t="str">
        <f t="shared" ca="1" si="6"/>
        <v/>
      </c>
      <c r="R16" s="14"/>
    </row>
    <row r="17" spans="1:18">
      <c r="A17" s="2" t="str">
        <f>'S1'!A17</f>
        <v>Ana  </v>
      </c>
      <c r="B17" s="2" t="s">
        <v>53</v>
      </c>
      <c r="C17" s="2" t="s">
        <v>12</v>
      </c>
      <c r="D17" s="2" t="s">
        <v>21</v>
      </c>
      <c r="E17" s="1" t="s">
        <v>12</v>
      </c>
      <c r="F17" s="2" t="str">
        <f t="shared" si="0"/>
        <v>City of the Spider Queen</v>
      </c>
      <c r="G17" s="2">
        <f>'S1'!I17</f>
        <v>0</v>
      </c>
      <c r="H17" s="2">
        <f t="shared" si="1"/>
        <v>1</v>
      </c>
      <c r="I17" s="2">
        <f t="shared" si="2"/>
        <v>1</v>
      </c>
      <c r="K17" s="2">
        <f t="shared" ca="1" si="7"/>
        <v>18</v>
      </c>
      <c r="L17" s="2" t="str">
        <f t="shared" ca="1" si="5"/>
        <v>Hannelore  </v>
      </c>
      <c r="P17" s="2" t="str">
        <f t="shared" ca="1" si="8"/>
        <v/>
      </c>
      <c r="Q17" s="14" t="str">
        <f t="shared" ca="1" si="6"/>
        <v/>
      </c>
      <c r="R17" s="14"/>
    </row>
    <row r="18" spans="1:18">
      <c r="A18" s="2" t="str">
        <f>'S1'!A18</f>
        <v>Hannelore  </v>
      </c>
      <c r="B18" s="2"/>
      <c r="C18" s="2"/>
      <c r="D18" s="2"/>
      <c r="E18" s="1" t="s">
        <v>17</v>
      </c>
      <c r="F18" s="2" t="str">
        <f t="shared" si="0"/>
        <v>GMing</v>
      </c>
      <c r="G18" s="2">
        <f>'S1'!I18</f>
        <v>0</v>
      </c>
      <c r="H18" s="2">
        <f t="shared" si="1"/>
        <v>0</v>
      </c>
      <c r="I18" s="2">
        <f t="shared" si="2"/>
        <v>0</v>
      </c>
      <c r="K18" s="2">
        <f t="shared" ca="1" si="7"/>
        <v>23</v>
      </c>
      <c r="L18" s="2" t="str">
        <f t="shared" ca="1" si="5"/>
        <v>Bulah  </v>
      </c>
      <c r="P18" s="2" t="str">
        <f t="shared" ca="1" si="8"/>
        <v/>
      </c>
      <c r="Q18" s="14" t="str">
        <f t="shared" ca="1" si="6"/>
        <v/>
      </c>
      <c r="R18" s="14"/>
    </row>
    <row r="19" spans="1:18">
      <c r="A19" s="2" t="str">
        <f>'S1'!A19</f>
        <v>Ilana  </v>
      </c>
      <c r="B19" s="2" t="s">
        <v>12</v>
      </c>
      <c r="C19" s="2" t="s">
        <v>11</v>
      </c>
      <c r="D19" s="2" t="s">
        <v>53</v>
      </c>
      <c r="E19" s="1" t="s">
        <v>12</v>
      </c>
      <c r="F19" s="2" t="str">
        <f t="shared" si="0"/>
        <v>City of the Spider Queen</v>
      </c>
      <c r="G19" s="2">
        <f>'S1'!I19</f>
        <v>0</v>
      </c>
      <c r="H19" s="2">
        <f t="shared" si="1"/>
        <v>0</v>
      </c>
      <c r="I19" s="2">
        <f t="shared" si="2"/>
        <v>0</v>
      </c>
      <c r="K19" s="2" t="str">
        <f t="shared" ca="1" si="7"/>
        <v/>
      </c>
      <c r="L19" s="2" t="str">
        <f t="shared" ca="1" si="5"/>
        <v/>
      </c>
      <c r="P19" s="2" t="str">
        <f t="shared" ca="1" si="8"/>
        <v/>
      </c>
      <c r="Q19" s="14" t="str">
        <f t="shared" ca="1" si="6"/>
        <v/>
      </c>
      <c r="R19" s="14"/>
    </row>
    <row r="20" spans="1:18">
      <c r="A20" s="2" t="str">
        <f>'S1'!A20</f>
        <v>Cornelius  </v>
      </c>
      <c r="B20" s="2" t="s">
        <v>10</v>
      </c>
      <c r="C20" s="2" t="s">
        <v>11</v>
      </c>
      <c r="D20" s="2" t="s">
        <v>12</v>
      </c>
      <c r="E20" s="1" t="s">
        <v>10</v>
      </c>
      <c r="F20" s="2" t="str">
        <f t="shared" si="0"/>
        <v>The City of Skulls</v>
      </c>
      <c r="G20" s="2">
        <f>'S1'!I20</f>
        <v>1</v>
      </c>
      <c r="H20" s="2">
        <f t="shared" si="1"/>
        <v>0</v>
      </c>
      <c r="I20" s="2">
        <f t="shared" si="2"/>
        <v>1</v>
      </c>
      <c r="K20" s="2" t="str">
        <f t="shared" ca="1" si="7"/>
        <v/>
      </c>
      <c r="L20" s="2" t="str">
        <f t="shared" ca="1" si="5"/>
        <v/>
      </c>
      <c r="P20" s="2" t="str">
        <f t="shared" ca="1" si="8"/>
        <v/>
      </c>
      <c r="Q20" s="14" t="str">
        <f t="shared" ca="1" si="6"/>
        <v/>
      </c>
      <c r="R20" s="14"/>
    </row>
    <row r="21" spans="1:18">
      <c r="A21" s="2" t="str">
        <f>'S1'!A21</f>
        <v>Lorina  </v>
      </c>
      <c r="B21" s="2" t="s">
        <v>53</v>
      </c>
      <c r="C21" s="2" t="s">
        <v>12</v>
      </c>
      <c r="D21" s="2" t="s">
        <v>11</v>
      </c>
      <c r="E21" s="1" t="s">
        <v>11</v>
      </c>
      <c r="F21" s="2" t="str">
        <f t="shared" si="0"/>
        <v>Dragons of Despair</v>
      </c>
      <c r="G21" s="2">
        <f>'S1'!I21</f>
        <v>0</v>
      </c>
      <c r="H21" s="2">
        <f t="shared" si="1"/>
        <v>2</v>
      </c>
      <c r="I21" s="2">
        <f t="shared" si="2"/>
        <v>2</v>
      </c>
      <c r="K21" s="2" t="str">
        <f t="shared" ca="1" si="7"/>
        <v/>
      </c>
      <c r="L21" s="2" t="str">
        <f t="shared" ca="1" si="5"/>
        <v/>
      </c>
      <c r="P21" s="2" t="str">
        <f t="shared" ca="1" si="8"/>
        <v/>
      </c>
      <c r="Q21" s="14" t="str">
        <f t="shared" ca="1" si="6"/>
        <v/>
      </c>
      <c r="R21" s="14"/>
    </row>
    <row r="22" spans="1:18">
      <c r="A22" s="2" t="str">
        <f>'S1'!A22</f>
        <v>Cristie  </v>
      </c>
      <c r="B22" s="2" t="s">
        <v>12</v>
      </c>
      <c r="C22" s="2" t="s">
        <v>21</v>
      </c>
      <c r="D22" s="2" t="s">
        <v>11</v>
      </c>
      <c r="E22" s="1" t="s">
        <v>12</v>
      </c>
      <c r="F22" s="2" t="str">
        <f t="shared" si="0"/>
        <v>City of the Spider Queen</v>
      </c>
      <c r="G22" s="2">
        <f>'S1'!I22</f>
        <v>0</v>
      </c>
      <c r="H22" s="2">
        <f t="shared" si="1"/>
        <v>0</v>
      </c>
      <c r="I22" s="2">
        <f t="shared" si="2"/>
        <v>0</v>
      </c>
    </row>
    <row r="23" spans="1:18">
      <c r="A23" s="2" t="str">
        <f>'S1'!A23</f>
        <v>Bulah  </v>
      </c>
      <c r="B23" s="2"/>
      <c r="C23" s="2"/>
      <c r="D23" s="2"/>
      <c r="E23" s="1" t="s">
        <v>17</v>
      </c>
      <c r="F23" s="2" t="str">
        <f t="shared" si="0"/>
        <v>GMing</v>
      </c>
      <c r="G23" s="2">
        <f>'S1'!I23</f>
        <v>0</v>
      </c>
      <c r="H23" s="2">
        <f t="shared" si="1"/>
        <v>0</v>
      </c>
      <c r="I23" s="2">
        <f t="shared" si="2"/>
        <v>0</v>
      </c>
      <c r="K23" s="13" t="s">
        <v>68</v>
      </c>
      <c r="L23" s="13"/>
      <c r="M23" s="13"/>
    </row>
    <row r="24" spans="1:18">
      <c r="A24" s="2" t="str">
        <f>'S1'!A24</f>
        <v>Cecil  </v>
      </c>
      <c r="B24" s="2" t="s">
        <v>53</v>
      </c>
      <c r="C24" s="2" t="s">
        <v>10</v>
      </c>
      <c r="D24" s="2" t="s">
        <v>11</v>
      </c>
      <c r="E24" s="1" t="s">
        <v>53</v>
      </c>
      <c r="F24" s="2" t="str">
        <f t="shared" si="0"/>
        <v>The Lost Caverns of Tsojcanth</v>
      </c>
      <c r="G24" s="2">
        <f>'S1'!I24</f>
        <v>0</v>
      </c>
      <c r="H24" s="2">
        <f t="shared" si="1"/>
        <v>0</v>
      </c>
      <c r="I24" s="2">
        <f t="shared" si="2"/>
        <v>0</v>
      </c>
      <c r="K24" s="6" t="s">
        <v>65</v>
      </c>
      <c r="L24" s="16" t="s">
        <v>53</v>
      </c>
      <c r="M24" s="16"/>
      <c r="P24" s="11" t="s">
        <v>71</v>
      </c>
      <c r="Q24" s="11"/>
      <c r="R24" s="11"/>
    </row>
    <row r="25" spans="1:18">
      <c r="A25" s="2" t="str">
        <f>'S1'!A25</f>
        <v>Cordelia  </v>
      </c>
      <c r="B25" s="2" t="s">
        <v>53</v>
      </c>
      <c r="C25" s="2" t="s">
        <v>10</v>
      </c>
      <c r="D25" s="2" t="s">
        <v>12</v>
      </c>
      <c r="E25" s="1" t="s">
        <v>53</v>
      </c>
      <c r="F25" s="2" t="str">
        <f t="shared" si="0"/>
        <v>The Lost Caverns of Tsojcanth</v>
      </c>
      <c r="G25" s="2">
        <f>'S1'!I25</f>
        <v>0</v>
      </c>
      <c r="H25" s="2">
        <f t="shared" si="1"/>
        <v>0</v>
      </c>
      <c r="I25" s="2">
        <f t="shared" si="2"/>
        <v>0</v>
      </c>
      <c r="K25" s="7" t="s">
        <v>66</v>
      </c>
      <c r="L25" s="11" t="str">
        <f>VLOOKUP(L24,K3:M10,3,0)</f>
        <v>The Lost Caverns of Tsojcanth</v>
      </c>
      <c r="M25" s="11"/>
      <c r="P25" s="15">
        <f>SUM(H:H)</f>
        <v>7</v>
      </c>
      <c r="Q25" s="15"/>
      <c r="R25" s="15"/>
    </row>
    <row r="26" spans="1:18">
      <c r="A26" s="2" t="str">
        <f>'S1'!A26</f>
        <v>Vivienne  </v>
      </c>
      <c r="B26" s="18" t="s">
        <v>12</v>
      </c>
      <c r="C26" s="2" t="s">
        <v>53</v>
      </c>
      <c r="D26" s="2" t="s">
        <v>21</v>
      </c>
      <c r="E26" s="19" t="s">
        <v>12</v>
      </c>
      <c r="F26" s="2" t="str">
        <f t="shared" si="0"/>
        <v>City of the Spider Queen</v>
      </c>
      <c r="G26" s="2">
        <f>'S1'!I26</f>
        <v>0</v>
      </c>
      <c r="H26" s="2">
        <f t="shared" si="1"/>
        <v>0</v>
      </c>
      <c r="I26" s="2">
        <f t="shared" si="2"/>
        <v>0</v>
      </c>
      <c r="K26" s="12" t="s">
        <v>16</v>
      </c>
      <c r="L26" s="12"/>
      <c r="M26" s="12"/>
      <c r="P26" s="15"/>
      <c r="Q26" s="15"/>
      <c r="R26" s="15"/>
    </row>
    <row r="27" spans="1:18">
      <c r="A27" s="2" t="str">
        <f>'S1'!A27</f>
        <v>Rae  </v>
      </c>
      <c r="B27" s="2" t="s">
        <v>11</v>
      </c>
      <c r="C27" s="2" t="s">
        <v>53</v>
      </c>
      <c r="D27" s="2" t="s">
        <v>12</v>
      </c>
      <c r="E27" s="1" t="s">
        <v>11</v>
      </c>
      <c r="F27" s="2" t="str">
        <f t="shared" si="0"/>
        <v>Dragons of Despair</v>
      </c>
      <c r="G27" s="2">
        <f>'S1'!I27</f>
        <v>1</v>
      </c>
      <c r="H27" s="2">
        <f t="shared" si="1"/>
        <v>0</v>
      </c>
      <c r="I27" s="2">
        <f t="shared" si="2"/>
        <v>1</v>
      </c>
      <c r="K27" s="3" t="s">
        <v>64</v>
      </c>
      <c r="L27" s="3" t="s">
        <v>0</v>
      </c>
      <c r="M27" s="3" t="s">
        <v>67</v>
      </c>
    </row>
    <row r="28" spans="1:18">
      <c r="A28" s="2" t="str">
        <f>'S1'!A28</f>
        <v>Ma  </v>
      </c>
      <c r="B28" s="2" t="s">
        <v>10</v>
      </c>
      <c r="C28" s="2" t="s">
        <v>21</v>
      </c>
      <c r="D28" s="2" t="s">
        <v>53</v>
      </c>
      <c r="E28" s="1" t="s">
        <v>10</v>
      </c>
      <c r="F28" s="2" t="str">
        <f t="shared" si="0"/>
        <v>The City of Skulls</v>
      </c>
      <c r="G28" s="2">
        <f>'S1'!I28</f>
        <v>0</v>
      </c>
      <c r="H28" s="2">
        <f t="shared" si="1"/>
        <v>0</v>
      </c>
      <c r="I28" s="2">
        <f t="shared" si="2"/>
        <v>0</v>
      </c>
      <c r="K28" s="2">
        <f>MATCH(L24,E:E,0)</f>
        <v>24</v>
      </c>
      <c r="L28" s="2" t="str">
        <f ca="1">INDIRECT("A"&amp;K28)</f>
        <v>Cecil  </v>
      </c>
      <c r="M28" s="2">
        <f ca="1">INDIRECT("G"&amp;K28)</f>
        <v>0</v>
      </c>
    </row>
    <row r="29" spans="1:18">
      <c r="A29" s="2" t="str">
        <f>'S1'!A29</f>
        <v>Joeann  </v>
      </c>
      <c r="B29" s="2" t="s">
        <v>10</v>
      </c>
      <c r="C29" s="2" t="s">
        <v>11</v>
      </c>
      <c r="D29" s="2" t="s">
        <v>21</v>
      </c>
      <c r="E29" s="1" t="s">
        <v>10</v>
      </c>
      <c r="F29" s="2" t="str">
        <f t="shared" si="0"/>
        <v>The City of Skulls</v>
      </c>
      <c r="G29" s="2">
        <f>'S1'!I29</f>
        <v>1</v>
      </c>
      <c r="H29" s="2">
        <f t="shared" si="1"/>
        <v>0</v>
      </c>
      <c r="I29" s="2">
        <f t="shared" si="2"/>
        <v>1</v>
      </c>
      <c r="K29" s="2">
        <f ca="1">IFERROR(MATCH(L$24,INDIRECT("E"&amp;K28+1&amp;":E500"),0)+K28,"")</f>
        <v>25</v>
      </c>
      <c r="L29" s="2" t="str">
        <f t="shared" ref="L29:L41" ca="1" si="9">IFERROR(INDIRECT("A"&amp;K29),"")</f>
        <v>Cordelia  </v>
      </c>
      <c r="M29" s="2">
        <f t="shared" ref="M29:M41" ca="1" si="10">IFERROR(INDIRECT("G"&amp;K29),"")</f>
        <v>0</v>
      </c>
    </row>
    <row r="30" spans="1:18">
      <c r="A30" s="2" t="str">
        <f>'S1'!A30</f>
        <v>Melania  </v>
      </c>
      <c r="B30" s="2" t="s">
        <v>11</v>
      </c>
      <c r="C30" s="2" t="s">
        <v>10</v>
      </c>
      <c r="D30" s="2" t="s">
        <v>53</v>
      </c>
      <c r="E30" s="1" t="s">
        <v>11</v>
      </c>
      <c r="F30" s="2" t="str">
        <f t="shared" si="0"/>
        <v>Dragons of Despair</v>
      </c>
      <c r="G30" s="2">
        <f>'S1'!I30</f>
        <v>0</v>
      </c>
      <c r="H30" s="2">
        <f t="shared" si="1"/>
        <v>0</v>
      </c>
      <c r="I30" s="2">
        <f t="shared" si="2"/>
        <v>0</v>
      </c>
      <c r="K30" s="2">
        <f t="shared" ref="K30:K41" ca="1" si="11">IFERROR(MATCH(L$24,INDIRECT("E"&amp;K29+1&amp;":E500"),0)+K29,"")</f>
        <v>31</v>
      </c>
      <c r="L30" s="2" t="str">
        <f t="shared" ca="1" si="9"/>
        <v>Elwanda  </v>
      </c>
      <c r="M30" s="2">
        <f t="shared" ca="1" si="10"/>
        <v>0</v>
      </c>
    </row>
    <row r="31" spans="1:18">
      <c r="A31" s="2" t="str">
        <f>'S1'!A31</f>
        <v>Elwanda  </v>
      </c>
      <c r="B31" s="2" t="s">
        <v>53</v>
      </c>
      <c r="C31" s="2" t="s">
        <v>10</v>
      </c>
      <c r="D31" s="2" t="s">
        <v>12</v>
      </c>
      <c r="E31" s="1" t="s">
        <v>53</v>
      </c>
      <c r="F31" s="2" t="str">
        <f t="shared" si="0"/>
        <v>The Lost Caverns of Tsojcanth</v>
      </c>
      <c r="G31" s="2">
        <f>'S1'!I31</f>
        <v>0</v>
      </c>
      <c r="H31" s="2">
        <f t="shared" si="1"/>
        <v>0</v>
      </c>
      <c r="I31" s="2">
        <f t="shared" si="2"/>
        <v>0</v>
      </c>
      <c r="K31" s="2">
        <f t="shared" ca="1" si="11"/>
        <v>32</v>
      </c>
      <c r="L31" s="2" t="str">
        <f t="shared" ca="1" si="9"/>
        <v>Florencia  </v>
      </c>
      <c r="M31" s="2">
        <f t="shared" ca="1" si="10"/>
        <v>1</v>
      </c>
    </row>
    <row r="32" spans="1:18">
      <c r="A32" s="2" t="str">
        <f>'S1'!A32</f>
        <v>Florencia  </v>
      </c>
      <c r="B32" s="2" t="s">
        <v>53</v>
      </c>
      <c r="C32" s="2" t="s">
        <v>11</v>
      </c>
      <c r="D32" s="2" t="s">
        <v>21</v>
      </c>
      <c r="E32" s="1" t="s">
        <v>53</v>
      </c>
      <c r="F32" s="2" t="str">
        <f t="shared" si="0"/>
        <v>The Lost Caverns of Tsojcanth</v>
      </c>
      <c r="G32" s="2">
        <f>'S1'!I32</f>
        <v>1</v>
      </c>
      <c r="H32" s="2">
        <f t="shared" si="1"/>
        <v>0</v>
      </c>
      <c r="I32" s="2">
        <f t="shared" si="2"/>
        <v>1</v>
      </c>
      <c r="K32" s="2" t="str">
        <f t="shared" ca="1" si="11"/>
        <v/>
      </c>
      <c r="L32" s="2" t="str">
        <f t="shared" ca="1" si="9"/>
        <v/>
      </c>
      <c r="M32" s="2" t="str">
        <f t="shared" ca="1" si="10"/>
        <v/>
      </c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K33" s="2" t="str">
        <f t="shared" ca="1" si="11"/>
        <v/>
      </c>
      <c r="L33" s="2" t="str">
        <f t="shared" ca="1" si="9"/>
        <v/>
      </c>
      <c r="M33" s="2" t="str">
        <f t="shared" ca="1" si="10"/>
        <v/>
      </c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K34" s="2" t="str">
        <f t="shared" ca="1" si="11"/>
        <v/>
      </c>
      <c r="L34" s="2" t="str">
        <f t="shared" ca="1" si="9"/>
        <v/>
      </c>
      <c r="M34" s="2" t="str">
        <f t="shared" ca="1" si="10"/>
        <v/>
      </c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K35" s="2" t="str">
        <f t="shared" ca="1" si="11"/>
        <v/>
      </c>
      <c r="L35" s="2" t="str">
        <f t="shared" ca="1" si="9"/>
        <v/>
      </c>
      <c r="M35" s="2" t="str">
        <f t="shared" ca="1" si="10"/>
        <v/>
      </c>
    </row>
    <row r="36" spans="1:13">
      <c r="A36" s="10"/>
      <c r="B36" s="10"/>
      <c r="C36" s="10"/>
      <c r="D36" s="10"/>
      <c r="E36" s="10"/>
      <c r="F36" s="10"/>
      <c r="G36" s="10"/>
      <c r="H36" s="10"/>
      <c r="I36" s="10"/>
      <c r="K36" s="2" t="str">
        <f t="shared" ca="1" si="11"/>
        <v/>
      </c>
      <c r="L36" s="2" t="str">
        <f t="shared" ca="1" si="9"/>
        <v/>
      </c>
      <c r="M36" s="2" t="str">
        <f t="shared" ca="1" si="10"/>
        <v/>
      </c>
    </row>
    <row r="37" spans="1:13">
      <c r="A37" s="10"/>
      <c r="B37" s="10"/>
      <c r="C37" s="10"/>
      <c r="D37" s="10"/>
      <c r="E37" s="10"/>
      <c r="F37" s="10"/>
      <c r="G37" s="10"/>
      <c r="H37" s="10"/>
      <c r="I37" s="10"/>
      <c r="K37" s="2" t="str">
        <f t="shared" ca="1" si="11"/>
        <v/>
      </c>
      <c r="L37" s="2" t="str">
        <f t="shared" ca="1" si="9"/>
        <v/>
      </c>
      <c r="M37" s="2" t="str">
        <f t="shared" ca="1" si="10"/>
        <v/>
      </c>
    </row>
    <row r="38" spans="1:13">
      <c r="A38" s="10"/>
      <c r="B38" s="10"/>
      <c r="C38" s="10"/>
      <c r="D38" s="10"/>
      <c r="E38" s="10"/>
      <c r="F38" s="10"/>
      <c r="G38" s="10"/>
      <c r="H38" s="10"/>
      <c r="I38" s="10"/>
      <c r="K38" s="2" t="str">
        <f t="shared" ca="1" si="11"/>
        <v/>
      </c>
      <c r="L38" s="2" t="str">
        <f t="shared" ca="1" si="9"/>
        <v/>
      </c>
      <c r="M38" s="2" t="str">
        <f t="shared" ca="1" si="10"/>
        <v/>
      </c>
    </row>
    <row r="39" spans="1:13">
      <c r="A39" s="10"/>
      <c r="B39" s="10"/>
      <c r="C39" s="10"/>
      <c r="D39" s="10"/>
      <c r="E39" s="10"/>
      <c r="F39" s="10"/>
      <c r="G39" s="10"/>
      <c r="H39" s="10"/>
      <c r="I39" s="10"/>
      <c r="K39" s="2" t="str">
        <f t="shared" ca="1" si="11"/>
        <v/>
      </c>
      <c r="L39" s="2" t="str">
        <f t="shared" ca="1" si="9"/>
        <v/>
      </c>
      <c r="M39" s="2" t="str">
        <f t="shared" ca="1" si="10"/>
        <v/>
      </c>
    </row>
    <row r="40" spans="1:13">
      <c r="A40" s="10"/>
      <c r="B40" s="10"/>
      <c r="C40" s="10"/>
      <c r="D40" s="10"/>
      <c r="E40" s="10"/>
      <c r="F40" s="10"/>
      <c r="G40" s="10"/>
      <c r="H40" s="10"/>
      <c r="I40" s="10"/>
      <c r="K40" s="2" t="str">
        <f t="shared" ca="1" si="11"/>
        <v/>
      </c>
      <c r="L40" s="2" t="str">
        <f t="shared" ca="1" si="9"/>
        <v/>
      </c>
      <c r="M40" s="2" t="str">
        <f t="shared" ca="1" si="10"/>
        <v/>
      </c>
    </row>
    <row r="41" spans="1:13">
      <c r="A41" s="10"/>
      <c r="B41" s="10"/>
      <c r="C41" s="10"/>
      <c r="D41" s="10"/>
      <c r="E41" s="10"/>
      <c r="F41" s="10"/>
      <c r="G41" s="10"/>
      <c r="H41" s="10"/>
      <c r="I41" s="10"/>
      <c r="K41" s="2" t="str">
        <f t="shared" ca="1" si="11"/>
        <v/>
      </c>
      <c r="L41" s="2" t="str">
        <f t="shared" ca="1" si="9"/>
        <v/>
      </c>
      <c r="M41" s="2" t="str">
        <f t="shared" ca="1" si="10"/>
        <v/>
      </c>
    </row>
    <row r="42" spans="1:13">
      <c r="A42" s="10"/>
      <c r="B42" s="10"/>
      <c r="C42" s="10"/>
      <c r="D42" s="10"/>
      <c r="E42" s="10"/>
      <c r="F42" s="10"/>
      <c r="G42" s="10"/>
      <c r="H42" s="10"/>
      <c r="I42" s="10"/>
    </row>
    <row r="43" spans="1:13">
      <c r="A43" s="10"/>
      <c r="B43" s="10"/>
      <c r="C43" s="10"/>
      <c r="D43" s="10"/>
      <c r="E43" s="10"/>
      <c r="F43" s="10"/>
      <c r="G43" s="10"/>
      <c r="H43" s="10"/>
      <c r="I43" s="10"/>
    </row>
    <row r="44" spans="1:13">
      <c r="A44" s="10"/>
      <c r="B44" s="10"/>
      <c r="C44" s="10"/>
      <c r="D44" s="10"/>
      <c r="E44" s="10"/>
      <c r="F44" s="10"/>
      <c r="G44" s="10"/>
      <c r="H44" s="10"/>
      <c r="I44" s="10"/>
    </row>
    <row r="45" spans="1:13">
      <c r="A45" s="10"/>
      <c r="B45" s="10"/>
      <c r="C45" s="10"/>
      <c r="D45" s="10"/>
      <c r="E45" s="10"/>
      <c r="F45" s="10"/>
      <c r="G45" s="10"/>
      <c r="H45" s="10"/>
      <c r="I45" s="10"/>
    </row>
    <row r="46" spans="1:13">
      <c r="A46" s="10"/>
      <c r="B46" s="10"/>
      <c r="C46" s="10"/>
      <c r="D46" s="10"/>
      <c r="E46" s="10"/>
      <c r="F46" s="10"/>
      <c r="G46" s="10"/>
      <c r="H46" s="10"/>
      <c r="I46" s="10"/>
    </row>
    <row r="47" spans="1:13">
      <c r="A47" s="10"/>
      <c r="B47" s="10"/>
      <c r="C47" s="10"/>
      <c r="D47" s="10"/>
      <c r="E47" s="10"/>
      <c r="F47" s="10"/>
      <c r="G47" s="10"/>
      <c r="H47" s="10"/>
      <c r="I47" s="10"/>
    </row>
    <row r="48" spans="1:13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  <row r="51" spans="1:9">
      <c r="A51" s="10"/>
      <c r="B51" s="10"/>
      <c r="C51" s="10"/>
      <c r="D51" s="10"/>
      <c r="E51" s="10"/>
      <c r="F51" s="10"/>
      <c r="G51" s="10"/>
      <c r="H51" s="10"/>
      <c r="I51" s="10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</sheetData>
  <mergeCells count="24">
    <mergeCell ref="L25:M25"/>
    <mergeCell ref="P25:R26"/>
    <mergeCell ref="K26:M26"/>
    <mergeCell ref="Q18:R18"/>
    <mergeCell ref="Q19:R19"/>
    <mergeCell ref="Q20:R20"/>
    <mergeCell ref="Q21:R21"/>
    <mergeCell ref="K23:M23"/>
    <mergeCell ref="L24:M24"/>
    <mergeCell ref="P24:R24"/>
    <mergeCell ref="K12:L12"/>
    <mergeCell ref="P12:R12"/>
    <mergeCell ref="Q14:R14"/>
    <mergeCell ref="Q15:R15"/>
    <mergeCell ref="Q16:R16"/>
    <mergeCell ref="Q17:R17"/>
    <mergeCell ref="A1:A2"/>
    <mergeCell ref="B1:D1"/>
    <mergeCell ref="E1:E2"/>
    <mergeCell ref="F1:F2"/>
    <mergeCell ref="G1:I1"/>
    <mergeCell ref="K1:R1"/>
    <mergeCell ref="N2:O2"/>
    <mergeCell ref="P2:Q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F10" sqref="F10"/>
    </sheetView>
  </sheetViews>
  <sheetFormatPr baseColWidth="10" defaultRowHeight="15" x14ac:dyDescent="0"/>
  <cols>
    <col min="1" max="1" width="10.83203125" bestFit="1" customWidth="1"/>
    <col min="2" max="4" width="4" customWidth="1"/>
    <col min="5" max="5" width="13.5" bestFit="1" customWidth="1"/>
    <col min="6" max="6" width="29.1640625" bestFit="1" customWidth="1"/>
    <col min="7" max="7" width="4.83203125" bestFit="1" customWidth="1"/>
    <col min="8" max="8" width="4.5" bestFit="1" customWidth="1"/>
    <col min="9" max="9" width="5.33203125" bestFit="1" customWidth="1"/>
    <col min="10" max="10" width="7.5" customWidth="1"/>
    <col min="13" max="13" width="27" bestFit="1" customWidth="1"/>
    <col min="14" max="15" width="3.33203125" customWidth="1"/>
    <col min="16" max="16" width="5.33203125" customWidth="1"/>
    <col min="17" max="17" width="5" customWidth="1"/>
  </cols>
  <sheetData>
    <row r="1" spans="1:18">
      <c r="A1" s="11" t="s">
        <v>0</v>
      </c>
      <c r="B1" s="11" t="s">
        <v>6</v>
      </c>
      <c r="C1" s="11"/>
      <c r="D1" s="11"/>
      <c r="E1" s="17" t="s">
        <v>7</v>
      </c>
      <c r="F1" s="17" t="s">
        <v>8</v>
      </c>
      <c r="G1" s="11" t="s">
        <v>9</v>
      </c>
      <c r="H1" s="11"/>
      <c r="I1" s="11"/>
      <c r="K1" s="12" t="s">
        <v>13</v>
      </c>
      <c r="L1" s="12"/>
      <c r="M1" s="12"/>
      <c r="N1" s="12"/>
      <c r="O1" s="12"/>
      <c r="P1" s="12"/>
      <c r="Q1" s="12"/>
      <c r="R1" s="12"/>
    </row>
    <row r="2" spans="1:18">
      <c r="A2" s="11"/>
      <c r="B2" s="5">
        <v>1</v>
      </c>
      <c r="C2" s="5">
        <v>2</v>
      </c>
      <c r="D2" s="5">
        <v>3</v>
      </c>
      <c r="E2" s="17"/>
      <c r="F2" s="17"/>
      <c r="G2" s="3" t="s">
        <v>3</v>
      </c>
      <c r="H2" s="3" t="s">
        <v>4</v>
      </c>
      <c r="I2" s="3" t="s">
        <v>5</v>
      </c>
      <c r="K2" s="3" t="s">
        <v>14</v>
      </c>
      <c r="L2" s="3" t="s">
        <v>15</v>
      </c>
      <c r="M2" s="3" t="s">
        <v>2</v>
      </c>
      <c r="N2" s="11" t="s">
        <v>16</v>
      </c>
      <c r="O2" s="11"/>
      <c r="P2" s="11" t="s">
        <v>1</v>
      </c>
      <c r="Q2" s="11"/>
      <c r="R2" s="4" t="s">
        <v>22</v>
      </c>
    </row>
    <row r="3" spans="1:18">
      <c r="A3" s="2" t="str">
        <f>'S1'!A3</f>
        <v>Nickie  </v>
      </c>
      <c r="B3" s="1" t="s">
        <v>10</v>
      </c>
      <c r="C3" s="1" t="s">
        <v>53</v>
      </c>
      <c r="D3" s="1" t="s">
        <v>11</v>
      </c>
      <c r="E3" s="1" t="s">
        <v>10</v>
      </c>
      <c r="F3" s="2" t="str">
        <f>IF(E3="","",VLOOKUP(E3,K:M,3,0))</f>
        <v>Dark Tower</v>
      </c>
      <c r="G3" s="2">
        <f>'S2'!I3</f>
        <v>0</v>
      </c>
      <c r="H3" s="2">
        <f>IF(OR(E3="z",E3="y",E3=B3),0,IF(E3=C3,1,2))</f>
        <v>0</v>
      </c>
      <c r="I3" s="2">
        <f>H3+G3</f>
        <v>0</v>
      </c>
      <c r="K3" s="2" t="s">
        <v>10</v>
      </c>
      <c r="L3" s="2" t="s">
        <v>92</v>
      </c>
      <c r="M3" s="2" t="s">
        <v>77</v>
      </c>
      <c r="N3" s="2">
        <v>4</v>
      </c>
      <c r="O3" s="2">
        <v>6</v>
      </c>
      <c r="P3" s="2">
        <f>COUNTIF(E:E,K3)</f>
        <v>5</v>
      </c>
      <c r="Q3" s="2" t="str">
        <f>IF(N3="","",IF(AND(P3&gt;=N3,P3&lt;O3),"↑",IF(P3=O3,"","!")))</f>
        <v>↑</v>
      </c>
      <c r="R3" s="2">
        <f>COUNTIF(D:D,K3)+COUNTIF(C:C,K3)*2+COUNTIF(B:B,K3)*4</f>
        <v>41</v>
      </c>
    </row>
    <row r="4" spans="1:18">
      <c r="A4" s="2" t="str">
        <f>'S1'!A4</f>
        <v>Emmie  </v>
      </c>
      <c r="B4" s="1"/>
      <c r="C4" s="1"/>
      <c r="D4" s="1"/>
      <c r="E4" s="1" t="s">
        <v>18</v>
      </c>
      <c r="F4" s="2" t="str">
        <f t="shared" ref="F4:F32" si="0">IF(E4="","",VLOOKUP(E4,K:M,3,0))</f>
        <v>Desk</v>
      </c>
      <c r="G4" s="2">
        <f>'S2'!I4</f>
        <v>1</v>
      </c>
      <c r="H4" s="2">
        <f t="shared" ref="H4:H32" si="1">IF(OR(E4="z",E4="y",E4=B4),0,IF(E4=C4,1,2))</f>
        <v>0</v>
      </c>
      <c r="I4" s="2">
        <f t="shared" ref="I4:I32" si="2">H4+G4</f>
        <v>1</v>
      </c>
      <c r="K4" s="2" t="s">
        <v>11</v>
      </c>
      <c r="L4" s="2" t="s">
        <v>93</v>
      </c>
      <c r="M4" s="2" t="s">
        <v>78</v>
      </c>
      <c r="N4" s="2">
        <v>2</v>
      </c>
      <c r="O4" s="2">
        <v>5</v>
      </c>
      <c r="P4" s="2">
        <f>COUNTIF(E:E,K4)</f>
        <v>5</v>
      </c>
      <c r="Q4" s="2" t="str">
        <f t="shared" ref="Q4:Q10" si="3">IF(N4="","",IF(AND(P4&gt;=N4,P4&lt;O4),"↑",IF(P4=O4,"","!")))</f>
        <v/>
      </c>
      <c r="R4" s="2">
        <f t="shared" ref="R4:R7" si="4">COUNTIF(D:D,K4)+COUNTIF(C:C,K4)*2+COUNTIF(B:B,K4)*4</f>
        <v>30</v>
      </c>
    </row>
    <row r="5" spans="1:18">
      <c r="A5" s="2" t="str">
        <f>'S1'!A5</f>
        <v>Miles  </v>
      </c>
      <c r="B5" s="1" t="s">
        <v>11</v>
      </c>
      <c r="C5" s="1" t="s">
        <v>10</v>
      </c>
      <c r="D5" s="1" t="s">
        <v>53</v>
      </c>
      <c r="E5" s="1" t="s">
        <v>11</v>
      </c>
      <c r="F5" s="2" t="str">
        <f t="shared" si="0"/>
        <v>Scourge of the Slavelords</v>
      </c>
      <c r="G5" s="2">
        <f>'S2'!I5</f>
        <v>0</v>
      </c>
      <c r="H5" s="2">
        <f t="shared" si="1"/>
        <v>0</v>
      </c>
      <c r="I5" s="2">
        <f t="shared" si="2"/>
        <v>0</v>
      </c>
      <c r="K5" s="2" t="s">
        <v>12</v>
      </c>
      <c r="L5" s="2" t="s">
        <v>94</v>
      </c>
      <c r="M5" s="2" t="s">
        <v>79</v>
      </c>
      <c r="N5" s="2">
        <v>2</v>
      </c>
      <c r="O5" s="2">
        <v>6</v>
      </c>
      <c r="P5" s="2">
        <f>COUNTIF(E:E,K5)</f>
        <v>6</v>
      </c>
      <c r="Q5" s="2" t="str">
        <f t="shared" si="3"/>
        <v/>
      </c>
      <c r="R5" s="2">
        <f t="shared" si="4"/>
        <v>31</v>
      </c>
    </row>
    <row r="6" spans="1:18">
      <c r="A6" s="2" t="str">
        <f>'S1'!A6</f>
        <v>Adella  </v>
      </c>
      <c r="B6" s="1" t="s">
        <v>12</v>
      </c>
      <c r="C6" s="1" t="s">
        <v>53</v>
      </c>
      <c r="D6" s="1" t="s">
        <v>10</v>
      </c>
      <c r="E6" s="1" t="s">
        <v>53</v>
      </c>
      <c r="F6" s="2" t="str">
        <f t="shared" si="0"/>
        <v>The Ruins of Undermountain</v>
      </c>
      <c r="G6" s="2">
        <f>'S2'!I6</f>
        <v>0</v>
      </c>
      <c r="H6" s="2">
        <f t="shared" si="1"/>
        <v>1</v>
      </c>
      <c r="I6" s="2">
        <f t="shared" si="2"/>
        <v>1</v>
      </c>
      <c r="K6" s="2" t="s">
        <v>21</v>
      </c>
      <c r="L6" s="2" t="s">
        <v>96</v>
      </c>
      <c r="M6" s="2" t="s">
        <v>80</v>
      </c>
      <c r="N6" s="2">
        <v>2</v>
      </c>
      <c r="O6" s="2">
        <v>3</v>
      </c>
      <c r="P6" s="2">
        <f>COUNTIF(E:E,K6)</f>
        <v>3</v>
      </c>
      <c r="Q6" s="2" t="str">
        <f t="shared" si="3"/>
        <v/>
      </c>
      <c r="R6" s="2">
        <f t="shared" si="4"/>
        <v>27</v>
      </c>
    </row>
    <row r="7" spans="1:18">
      <c r="A7" s="2" t="str">
        <f>'S1'!A7</f>
        <v>Ai  </v>
      </c>
      <c r="B7" s="1" t="s">
        <v>10</v>
      </c>
      <c r="C7" s="1" t="s">
        <v>11</v>
      </c>
      <c r="D7" s="1" t="s">
        <v>12</v>
      </c>
      <c r="E7" s="1" t="s">
        <v>10</v>
      </c>
      <c r="F7" s="2" t="str">
        <f t="shared" si="0"/>
        <v>Dark Tower</v>
      </c>
      <c r="G7" s="2">
        <f>'S2'!I7</f>
        <v>1</v>
      </c>
      <c r="H7" s="2">
        <f t="shared" si="1"/>
        <v>0</v>
      </c>
      <c r="I7" s="2">
        <f t="shared" si="2"/>
        <v>1</v>
      </c>
      <c r="K7" s="2" t="s">
        <v>53</v>
      </c>
      <c r="L7" s="2" t="s">
        <v>95</v>
      </c>
      <c r="M7" s="2" t="s">
        <v>81</v>
      </c>
      <c r="N7" s="2">
        <v>2</v>
      </c>
      <c r="O7" s="2">
        <v>5</v>
      </c>
      <c r="P7" s="2">
        <f>COUNTIF(E:E,K7)</f>
        <v>5</v>
      </c>
      <c r="Q7" s="2" t="str">
        <f t="shared" si="3"/>
        <v/>
      </c>
      <c r="R7" s="2">
        <f t="shared" si="4"/>
        <v>39</v>
      </c>
    </row>
    <row r="8" spans="1:18">
      <c r="A8" s="2" t="str">
        <f>'S1'!A8</f>
        <v>Felton  </v>
      </c>
      <c r="B8" s="1" t="s">
        <v>12</v>
      </c>
      <c r="C8" s="1" t="s">
        <v>11</v>
      </c>
      <c r="D8" s="1" t="s">
        <v>53</v>
      </c>
      <c r="E8" s="1" t="s">
        <v>12</v>
      </c>
      <c r="F8" s="2" t="str">
        <f t="shared" si="0"/>
        <v>Against the Cult of the Reptile God</v>
      </c>
      <c r="G8" s="2">
        <f>'S2'!I8</f>
        <v>0</v>
      </c>
      <c r="H8" s="2">
        <f t="shared" si="1"/>
        <v>0</v>
      </c>
      <c r="I8" s="2">
        <f t="shared" si="2"/>
        <v>0</v>
      </c>
      <c r="K8" s="2"/>
      <c r="L8" s="2"/>
      <c r="M8" s="2"/>
      <c r="N8" s="2"/>
      <c r="O8" s="2"/>
      <c r="P8" s="2"/>
      <c r="Q8" s="2" t="str">
        <f t="shared" si="3"/>
        <v/>
      </c>
      <c r="R8" s="2"/>
    </row>
    <row r="9" spans="1:18">
      <c r="A9" s="2" t="str">
        <f>'S1'!A9</f>
        <v>Earlene  </v>
      </c>
      <c r="B9" s="1"/>
      <c r="C9" s="1"/>
      <c r="D9" s="1"/>
      <c r="E9" s="1" t="s">
        <v>17</v>
      </c>
      <c r="F9" s="2" t="str">
        <f t="shared" si="0"/>
        <v>GMing</v>
      </c>
      <c r="G9" s="2">
        <f>'S2'!I9</f>
        <v>1</v>
      </c>
      <c r="H9" s="2">
        <f t="shared" si="1"/>
        <v>0</v>
      </c>
      <c r="I9" s="2">
        <f t="shared" si="2"/>
        <v>1</v>
      </c>
      <c r="K9" s="2" t="s">
        <v>18</v>
      </c>
      <c r="L9" s="2"/>
      <c r="M9" s="2" t="s">
        <v>19</v>
      </c>
      <c r="N9" s="2"/>
      <c r="O9" s="2"/>
      <c r="P9" s="2">
        <f>COUNTIF(E:E,K9)</f>
        <v>1</v>
      </c>
      <c r="Q9" s="2" t="str">
        <f t="shared" si="3"/>
        <v/>
      </c>
      <c r="R9" s="2"/>
    </row>
    <row r="10" spans="1:18">
      <c r="A10" s="2" t="str">
        <f>'S1'!A10</f>
        <v>Halina  </v>
      </c>
      <c r="B10" s="1" t="s">
        <v>21</v>
      </c>
      <c r="C10" s="1" t="s">
        <v>10</v>
      </c>
      <c r="D10" s="1" t="s">
        <v>53</v>
      </c>
      <c r="E10" s="1" t="s">
        <v>21</v>
      </c>
      <c r="F10" s="2" t="str">
        <f t="shared" si="0"/>
        <v>The Hidden Shrine of Tamoachan</v>
      </c>
      <c r="G10" s="2">
        <f>'S2'!I10</f>
        <v>0</v>
      </c>
      <c r="H10" s="2">
        <f t="shared" si="1"/>
        <v>0</v>
      </c>
      <c r="I10" s="2">
        <f t="shared" si="2"/>
        <v>0</v>
      </c>
      <c r="K10" s="2" t="s">
        <v>17</v>
      </c>
      <c r="L10" s="2"/>
      <c r="M10" s="2" t="s">
        <v>20</v>
      </c>
      <c r="N10" s="2"/>
      <c r="O10" s="2"/>
      <c r="P10" s="2">
        <f>COUNTIF(E:E,K10)</f>
        <v>5</v>
      </c>
      <c r="Q10" s="2" t="str">
        <f t="shared" si="3"/>
        <v/>
      </c>
      <c r="R10" s="2"/>
    </row>
    <row r="11" spans="1:18">
      <c r="A11" s="2" t="str">
        <f>'S1'!A11</f>
        <v>Patty  </v>
      </c>
      <c r="B11" s="1" t="s">
        <v>53</v>
      </c>
      <c r="C11" s="1" t="s">
        <v>10</v>
      </c>
      <c r="D11" s="1" t="s">
        <v>21</v>
      </c>
      <c r="E11" s="1" t="s">
        <v>53</v>
      </c>
      <c r="F11" s="2" t="str">
        <f t="shared" si="0"/>
        <v>The Ruins of Undermountain</v>
      </c>
      <c r="G11" s="2">
        <f>'S2'!I11</f>
        <v>0</v>
      </c>
      <c r="H11" s="2">
        <f t="shared" si="1"/>
        <v>0</v>
      </c>
      <c r="I11" s="2">
        <f t="shared" si="2"/>
        <v>0</v>
      </c>
    </row>
    <row r="12" spans="1:18">
      <c r="A12" s="2" t="str">
        <f>'S1'!A12</f>
        <v>Leta  </v>
      </c>
      <c r="B12" s="1" t="s">
        <v>10</v>
      </c>
      <c r="C12" s="1" t="s">
        <v>11</v>
      </c>
      <c r="D12" s="1" t="s">
        <v>12</v>
      </c>
      <c r="E12" s="1" t="s">
        <v>10</v>
      </c>
      <c r="F12" s="2" t="str">
        <f t="shared" si="0"/>
        <v>Dark Tower</v>
      </c>
      <c r="G12" s="2">
        <f>'S2'!I12</f>
        <v>1</v>
      </c>
      <c r="H12" s="2">
        <f t="shared" si="1"/>
        <v>0</v>
      </c>
      <c r="I12" s="2">
        <f t="shared" si="2"/>
        <v>1</v>
      </c>
      <c r="K12" s="13" t="s">
        <v>62</v>
      </c>
      <c r="L12" s="13"/>
      <c r="P12" s="13" t="s">
        <v>63</v>
      </c>
      <c r="Q12" s="13"/>
      <c r="R12" s="13"/>
    </row>
    <row r="13" spans="1:18">
      <c r="A13" s="2" t="str">
        <f>'S1'!A13</f>
        <v>Deja  </v>
      </c>
      <c r="B13" s="1" t="s">
        <v>11</v>
      </c>
      <c r="C13" s="1" t="s">
        <v>21</v>
      </c>
      <c r="D13" s="1" t="s">
        <v>53</v>
      </c>
      <c r="E13" s="1" t="s">
        <v>11</v>
      </c>
      <c r="F13" s="2" t="str">
        <f t="shared" si="0"/>
        <v>Scourge of the Slavelords</v>
      </c>
      <c r="G13" s="2">
        <f>'S2'!I13</f>
        <v>1</v>
      </c>
      <c r="H13" s="2">
        <f t="shared" si="1"/>
        <v>0</v>
      </c>
      <c r="I13" s="2">
        <f t="shared" si="2"/>
        <v>1</v>
      </c>
      <c r="K13" s="3" t="s">
        <v>64</v>
      </c>
      <c r="L13" s="3" t="s">
        <v>0</v>
      </c>
      <c r="P13" s="3" t="s">
        <v>64</v>
      </c>
      <c r="Q13" s="8" t="s">
        <v>0</v>
      </c>
      <c r="R13" s="8"/>
    </row>
    <row r="14" spans="1:18">
      <c r="A14" s="2" t="str">
        <f>'S1'!A14</f>
        <v>Jillian  </v>
      </c>
      <c r="B14" s="1" t="s">
        <v>53</v>
      </c>
      <c r="C14" s="1" t="s">
        <v>10</v>
      </c>
      <c r="D14" s="1" t="s">
        <v>21</v>
      </c>
      <c r="E14" s="1" t="s">
        <v>53</v>
      </c>
      <c r="F14" s="2" t="str">
        <f t="shared" si="0"/>
        <v>The Ruins of Undermountain</v>
      </c>
      <c r="G14" s="2">
        <f>'S2'!I14</f>
        <v>0</v>
      </c>
      <c r="H14" s="2">
        <f t="shared" si="1"/>
        <v>0</v>
      </c>
      <c r="I14" s="2">
        <f t="shared" si="2"/>
        <v>0</v>
      </c>
      <c r="K14" s="2">
        <f>IFERROR(MATCH("z",E:E,0),"")</f>
        <v>9</v>
      </c>
      <c r="L14" s="2" t="str">
        <f ca="1">IFERROR(INDIRECT("A"&amp;K14),"")</f>
        <v>Earlene  </v>
      </c>
      <c r="P14" s="2">
        <f>IFERROR(MATCH("y",E:E,0),"")</f>
        <v>4</v>
      </c>
      <c r="Q14" s="14" t="str">
        <f ca="1">IFERROR(INDIRECT("A"&amp;P14),"")</f>
        <v>Emmie  </v>
      </c>
      <c r="R14" s="14"/>
    </row>
    <row r="15" spans="1:18">
      <c r="A15" s="2" t="str">
        <f>'S1'!A15</f>
        <v>Johnetta  </v>
      </c>
      <c r="B15" s="19"/>
      <c r="C15" s="1"/>
      <c r="D15" s="1"/>
      <c r="E15" s="19" t="s">
        <v>17</v>
      </c>
      <c r="F15" s="2" t="str">
        <f t="shared" si="0"/>
        <v>GMing</v>
      </c>
      <c r="G15" s="2">
        <f>'S2'!I15</f>
        <v>0</v>
      </c>
      <c r="H15" s="2">
        <f t="shared" si="1"/>
        <v>0</v>
      </c>
      <c r="I15" s="2">
        <f t="shared" si="2"/>
        <v>0</v>
      </c>
      <c r="K15" s="2">
        <f ca="1">IFERROR(MATCH("z",INDIRECT("E"&amp;K14+1&amp;":E1000"),0)+K14,"")</f>
        <v>15</v>
      </c>
      <c r="L15" s="2" t="str">
        <f t="shared" ref="L15:L21" ca="1" si="5">IFERROR(INDIRECT("A"&amp;K15),"")</f>
        <v>Johnetta  </v>
      </c>
      <c r="P15" s="2" t="str">
        <f ca="1">IFERROR(MATCH("y",INDIRECT("E"&amp;P14+1&amp;":E1000"),0)+P14,"")</f>
        <v/>
      </c>
      <c r="Q15" s="14" t="str">
        <f t="shared" ref="Q15:Q21" ca="1" si="6">IFERROR(INDIRECT("A"&amp;P15),"")</f>
        <v/>
      </c>
      <c r="R15" s="14"/>
    </row>
    <row r="16" spans="1:18">
      <c r="A16" s="2" t="str">
        <f>'S1'!A16</f>
        <v>Mica  </v>
      </c>
      <c r="B16" s="1" t="s">
        <v>53</v>
      </c>
      <c r="C16" s="1" t="s">
        <v>10</v>
      </c>
      <c r="D16" s="1" t="s">
        <v>21</v>
      </c>
      <c r="E16" s="1" t="s">
        <v>53</v>
      </c>
      <c r="F16" s="2" t="str">
        <f t="shared" si="0"/>
        <v>The Ruins of Undermountain</v>
      </c>
      <c r="G16" s="2">
        <f>'S2'!I16</f>
        <v>1</v>
      </c>
      <c r="H16" s="2">
        <f t="shared" si="1"/>
        <v>0</v>
      </c>
      <c r="I16" s="2">
        <f t="shared" si="2"/>
        <v>1</v>
      </c>
      <c r="K16" s="2">
        <f t="shared" ref="K16:K21" ca="1" si="7">IFERROR(MATCH("z",INDIRECT("E"&amp;K15+1&amp;":E1000"),0)+K15,"")</f>
        <v>28</v>
      </c>
      <c r="L16" s="2" t="str">
        <f t="shared" ca="1" si="5"/>
        <v>Ma  </v>
      </c>
      <c r="P16" s="2" t="str">
        <f t="shared" ref="P16:P21" ca="1" si="8">IFERROR(MATCH("y",INDIRECT("E"&amp;P15+1&amp;":E1000"),0)+P15,"")</f>
        <v/>
      </c>
      <c r="Q16" s="14" t="str">
        <f t="shared" ca="1" si="6"/>
        <v/>
      </c>
      <c r="R16" s="14"/>
    </row>
    <row r="17" spans="1:18">
      <c r="A17" s="2" t="str">
        <f>'S1'!A17</f>
        <v>Ana  </v>
      </c>
      <c r="B17" s="1" t="s">
        <v>21</v>
      </c>
      <c r="C17" s="1" t="s">
        <v>10</v>
      </c>
      <c r="D17" s="1" t="s">
        <v>11</v>
      </c>
      <c r="E17" s="1" t="s">
        <v>21</v>
      </c>
      <c r="F17" s="2" t="str">
        <f t="shared" si="0"/>
        <v>The Hidden Shrine of Tamoachan</v>
      </c>
      <c r="G17" s="2">
        <f>'S2'!I17</f>
        <v>1</v>
      </c>
      <c r="H17" s="2">
        <f t="shared" si="1"/>
        <v>0</v>
      </c>
      <c r="I17" s="2">
        <f t="shared" si="2"/>
        <v>1</v>
      </c>
      <c r="K17" s="2">
        <f t="shared" ca="1" si="7"/>
        <v>29</v>
      </c>
      <c r="L17" s="2" t="str">
        <f t="shared" ca="1" si="5"/>
        <v>Joeann  </v>
      </c>
      <c r="P17" s="2" t="str">
        <f t="shared" ca="1" si="8"/>
        <v/>
      </c>
      <c r="Q17" s="14" t="str">
        <f t="shared" ca="1" si="6"/>
        <v/>
      </c>
      <c r="R17" s="14"/>
    </row>
    <row r="18" spans="1:18">
      <c r="A18" s="2" t="str">
        <f>'S1'!A18</f>
        <v>Hannelore  </v>
      </c>
      <c r="B18" s="1" t="s">
        <v>53</v>
      </c>
      <c r="C18" s="1" t="s">
        <v>21</v>
      </c>
      <c r="D18" s="1" t="s">
        <v>10</v>
      </c>
      <c r="E18" s="1" t="s">
        <v>53</v>
      </c>
      <c r="F18" s="2" t="str">
        <f t="shared" si="0"/>
        <v>The Ruins of Undermountain</v>
      </c>
      <c r="G18" s="2">
        <f>'S2'!I18</f>
        <v>0</v>
      </c>
      <c r="H18" s="2">
        <f t="shared" si="1"/>
        <v>0</v>
      </c>
      <c r="I18" s="2">
        <f t="shared" si="2"/>
        <v>0</v>
      </c>
      <c r="K18" s="2">
        <f t="shared" ca="1" si="7"/>
        <v>32</v>
      </c>
      <c r="L18" s="2" t="str">
        <f t="shared" ca="1" si="5"/>
        <v>Florencia  </v>
      </c>
      <c r="P18" s="2" t="str">
        <f t="shared" ca="1" si="8"/>
        <v/>
      </c>
      <c r="Q18" s="14" t="str">
        <f t="shared" ca="1" si="6"/>
        <v/>
      </c>
      <c r="R18" s="14"/>
    </row>
    <row r="19" spans="1:18">
      <c r="A19" s="2" t="str">
        <f>'S1'!A19</f>
        <v>Ilana  </v>
      </c>
      <c r="B19" s="1" t="s">
        <v>11</v>
      </c>
      <c r="C19" s="1" t="s">
        <v>10</v>
      </c>
      <c r="D19" s="1" t="s">
        <v>53</v>
      </c>
      <c r="E19" s="1" t="s">
        <v>11</v>
      </c>
      <c r="F19" s="2" t="str">
        <f t="shared" si="0"/>
        <v>Scourge of the Slavelords</v>
      </c>
      <c r="G19" s="2">
        <f>'S2'!I19</f>
        <v>0</v>
      </c>
      <c r="H19" s="2">
        <f t="shared" si="1"/>
        <v>0</v>
      </c>
      <c r="I19" s="2">
        <f t="shared" si="2"/>
        <v>0</v>
      </c>
      <c r="K19" s="2" t="str">
        <f t="shared" ca="1" si="7"/>
        <v/>
      </c>
      <c r="L19" s="2" t="str">
        <f t="shared" ca="1" si="5"/>
        <v/>
      </c>
      <c r="P19" s="2" t="str">
        <f t="shared" ca="1" si="8"/>
        <v/>
      </c>
      <c r="Q19" s="14" t="str">
        <f t="shared" ca="1" si="6"/>
        <v/>
      </c>
      <c r="R19" s="14"/>
    </row>
    <row r="20" spans="1:18">
      <c r="A20" s="2" t="str">
        <f>'S1'!A20</f>
        <v>Cornelius  </v>
      </c>
      <c r="B20" s="19" t="s">
        <v>12</v>
      </c>
      <c r="C20" s="1" t="s">
        <v>10</v>
      </c>
      <c r="D20" s="1" t="s">
        <v>21</v>
      </c>
      <c r="E20" s="19" t="s">
        <v>12</v>
      </c>
      <c r="F20" s="2" t="str">
        <f t="shared" si="0"/>
        <v>Against the Cult of the Reptile God</v>
      </c>
      <c r="G20" s="2">
        <f>'S2'!I20</f>
        <v>1</v>
      </c>
      <c r="H20" s="2">
        <f t="shared" si="1"/>
        <v>0</v>
      </c>
      <c r="I20" s="2">
        <f t="shared" si="2"/>
        <v>1</v>
      </c>
      <c r="K20" s="2" t="str">
        <f t="shared" ca="1" si="7"/>
        <v/>
      </c>
      <c r="L20" s="2" t="str">
        <f t="shared" ca="1" si="5"/>
        <v/>
      </c>
      <c r="P20" s="2" t="str">
        <f t="shared" ca="1" si="8"/>
        <v/>
      </c>
      <c r="Q20" s="14" t="str">
        <f t="shared" ca="1" si="6"/>
        <v/>
      </c>
      <c r="R20" s="14"/>
    </row>
    <row r="21" spans="1:18">
      <c r="A21" s="2" t="str">
        <f>'S1'!A21</f>
        <v>Lorina  </v>
      </c>
      <c r="B21" s="1" t="s">
        <v>21</v>
      </c>
      <c r="C21" s="1" t="s">
        <v>53</v>
      </c>
      <c r="D21" s="1" t="s">
        <v>10</v>
      </c>
      <c r="E21" s="1" t="s">
        <v>21</v>
      </c>
      <c r="F21" s="2" t="str">
        <f t="shared" si="0"/>
        <v>The Hidden Shrine of Tamoachan</v>
      </c>
      <c r="G21" s="2">
        <f>'S2'!I21</f>
        <v>2</v>
      </c>
      <c r="H21" s="2">
        <f t="shared" si="1"/>
        <v>0</v>
      </c>
      <c r="I21" s="2">
        <f t="shared" si="2"/>
        <v>2</v>
      </c>
      <c r="K21" s="2" t="str">
        <f t="shared" ca="1" si="7"/>
        <v/>
      </c>
      <c r="L21" s="2" t="str">
        <f t="shared" ca="1" si="5"/>
        <v/>
      </c>
      <c r="P21" s="2" t="str">
        <f t="shared" ca="1" si="8"/>
        <v/>
      </c>
      <c r="Q21" s="14" t="str">
        <f t="shared" ca="1" si="6"/>
        <v/>
      </c>
      <c r="R21" s="14"/>
    </row>
    <row r="22" spans="1:18">
      <c r="A22" s="2" t="str">
        <f>'S1'!A22</f>
        <v>Cristie  </v>
      </c>
      <c r="B22" s="19" t="s">
        <v>12</v>
      </c>
      <c r="C22" s="1" t="s">
        <v>21</v>
      </c>
      <c r="D22" s="19" t="s">
        <v>11</v>
      </c>
      <c r="E22" s="19" t="s">
        <v>12</v>
      </c>
      <c r="F22" s="2" t="str">
        <f t="shared" si="0"/>
        <v>Against the Cult of the Reptile God</v>
      </c>
      <c r="G22" s="2">
        <f>'S2'!I22</f>
        <v>0</v>
      </c>
      <c r="H22" s="2">
        <f t="shared" si="1"/>
        <v>0</v>
      </c>
      <c r="I22" s="2">
        <f t="shared" si="2"/>
        <v>0</v>
      </c>
    </row>
    <row r="23" spans="1:18">
      <c r="A23" s="2" t="str">
        <f>'S1'!A23</f>
        <v>Bulah  </v>
      </c>
      <c r="B23" s="1" t="s">
        <v>12</v>
      </c>
      <c r="C23" s="1" t="s">
        <v>53</v>
      </c>
      <c r="D23" s="1" t="s">
        <v>10</v>
      </c>
      <c r="E23" s="1" t="s">
        <v>12</v>
      </c>
      <c r="F23" s="2" t="str">
        <f t="shared" si="0"/>
        <v>Against the Cult of the Reptile God</v>
      </c>
      <c r="G23" s="2">
        <f>'S2'!I23</f>
        <v>0</v>
      </c>
      <c r="H23" s="2">
        <f t="shared" si="1"/>
        <v>0</v>
      </c>
      <c r="I23" s="2">
        <f t="shared" si="2"/>
        <v>0</v>
      </c>
      <c r="K23" s="13" t="s">
        <v>68</v>
      </c>
      <c r="L23" s="13"/>
      <c r="M23" s="13"/>
    </row>
    <row r="24" spans="1:18">
      <c r="A24" s="2" t="str">
        <f>'S1'!A24</f>
        <v>Cecil  </v>
      </c>
      <c r="B24" s="1" t="s">
        <v>12</v>
      </c>
      <c r="C24" s="1" t="s">
        <v>53</v>
      </c>
      <c r="D24" s="1" t="s">
        <v>10</v>
      </c>
      <c r="E24" s="1" t="s">
        <v>12</v>
      </c>
      <c r="F24" s="2" t="str">
        <f t="shared" si="0"/>
        <v>Against the Cult of the Reptile God</v>
      </c>
      <c r="G24" s="2">
        <f>'S2'!I24</f>
        <v>0</v>
      </c>
      <c r="H24" s="2">
        <f t="shared" si="1"/>
        <v>0</v>
      </c>
      <c r="I24" s="2">
        <f t="shared" si="2"/>
        <v>0</v>
      </c>
      <c r="K24" s="6" t="s">
        <v>65</v>
      </c>
      <c r="L24" s="16" t="s">
        <v>21</v>
      </c>
      <c r="M24" s="16"/>
      <c r="P24" s="11" t="s">
        <v>71</v>
      </c>
      <c r="Q24" s="11"/>
      <c r="R24" s="11"/>
    </row>
    <row r="25" spans="1:18">
      <c r="A25" s="2" t="str">
        <f>'S1'!A25</f>
        <v>Cordelia  </v>
      </c>
      <c r="B25" s="1" t="s">
        <v>10</v>
      </c>
      <c r="C25" s="1" t="s">
        <v>53</v>
      </c>
      <c r="D25" s="1" t="s">
        <v>12</v>
      </c>
      <c r="E25" s="1" t="s">
        <v>10</v>
      </c>
      <c r="F25" s="2" t="str">
        <f t="shared" si="0"/>
        <v>Dark Tower</v>
      </c>
      <c r="G25" s="2">
        <f>'S2'!I25</f>
        <v>0</v>
      </c>
      <c r="H25" s="2">
        <f t="shared" si="1"/>
        <v>0</v>
      </c>
      <c r="I25" s="2">
        <f t="shared" si="2"/>
        <v>0</v>
      </c>
      <c r="K25" s="7" t="s">
        <v>66</v>
      </c>
      <c r="L25" s="11" t="str">
        <f>VLOOKUP(L24,K3:M10,3,0)</f>
        <v>The Hidden Shrine of Tamoachan</v>
      </c>
      <c r="M25" s="11"/>
      <c r="P25" s="15">
        <f>SUM(H:H)</f>
        <v>2</v>
      </c>
      <c r="Q25" s="15"/>
      <c r="R25" s="15"/>
    </row>
    <row r="26" spans="1:18">
      <c r="A26" s="2" t="str">
        <f>'S1'!A26</f>
        <v>Vivienne  </v>
      </c>
      <c r="B26" s="1" t="s">
        <v>12</v>
      </c>
      <c r="C26" s="1" t="s">
        <v>53</v>
      </c>
      <c r="D26" s="1" t="s">
        <v>10</v>
      </c>
      <c r="E26" s="1" t="s">
        <v>12</v>
      </c>
      <c r="F26" s="2" t="str">
        <f t="shared" si="0"/>
        <v>Against the Cult of the Reptile God</v>
      </c>
      <c r="G26" s="2">
        <f>'S2'!I26</f>
        <v>0</v>
      </c>
      <c r="H26" s="2">
        <f t="shared" si="1"/>
        <v>0</v>
      </c>
      <c r="I26" s="2">
        <f t="shared" si="2"/>
        <v>0</v>
      </c>
      <c r="K26" s="12" t="s">
        <v>16</v>
      </c>
      <c r="L26" s="12"/>
      <c r="M26" s="12"/>
      <c r="P26" s="15"/>
      <c r="Q26" s="15"/>
      <c r="R26" s="15"/>
    </row>
    <row r="27" spans="1:18">
      <c r="A27" s="2" t="str">
        <f>'S1'!A27</f>
        <v>Rae  </v>
      </c>
      <c r="B27" s="1" t="s">
        <v>11</v>
      </c>
      <c r="C27" s="1" t="s">
        <v>53</v>
      </c>
      <c r="D27" s="1" t="s">
        <v>21</v>
      </c>
      <c r="E27" s="1" t="s">
        <v>11</v>
      </c>
      <c r="F27" s="2" t="str">
        <f t="shared" si="0"/>
        <v>Scourge of the Slavelords</v>
      </c>
      <c r="G27" s="2">
        <f>'S2'!I27</f>
        <v>1</v>
      </c>
      <c r="H27" s="2">
        <f t="shared" si="1"/>
        <v>0</v>
      </c>
      <c r="I27" s="2">
        <f t="shared" si="2"/>
        <v>1</v>
      </c>
      <c r="K27" s="3" t="s">
        <v>64</v>
      </c>
      <c r="L27" s="3" t="s">
        <v>0</v>
      </c>
      <c r="M27" s="3" t="s">
        <v>67</v>
      </c>
    </row>
    <row r="28" spans="1:18">
      <c r="A28" s="2" t="str">
        <f>'S1'!A28</f>
        <v>Ma  </v>
      </c>
      <c r="B28" s="1"/>
      <c r="C28" s="1"/>
      <c r="D28" s="1"/>
      <c r="E28" s="1" t="s">
        <v>17</v>
      </c>
      <c r="F28" s="2" t="str">
        <f t="shared" si="0"/>
        <v>GMing</v>
      </c>
      <c r="G28" s="2">
        <f>'S2'!I28</f>
        <v>0</v>
      </c>
      <c r="H28" s="2">
        <f t="shared" si="1"/>
        <v>0</v>
      </c>
      <c r="I28" s="2">
        <f t="shared" si="2"/>
        <v>0</v>
      </c>
      <c r="K28" s="2">
        <f>MATCH(L24,E:E,0)</f>
        <v>10</v>
      </c>
      <c r="L28" s="2" t="str">
        <f ca="1">INDIRECT("A"&amp;K28)</f>
        <v>Halina  </v>
      </c>
      <c r="M28" s="2">
        <f ca="1">INDIRECT("G"&amp;K28)</f>
        <v>0</v>
      </c>
    </row>
    <row r="29" spans="1:18">
      <c r="A29" s="2" t="str">
        <f>'S1'!A29</f>
        <v>Joeann  </v>
      </c>
      <c r="B29" s="1"/>
      <c r="C29" s="1"/>
      <c r="D29" s="1"/>
      <c r="E29" s="1" t="s">
        <v>17</v>
      </c>
      <c r="F29" s="2" t="str">
        <f t="shared" si="0"/>
        <v>GMing</v>
      </c>
      <c r="G29" s="2">
        <f>'S2'!I29</f>
        <v>1</v>
      </c>
      <c r="H29" s="2">
        <f t="shared" si="1"/>
        <v>0</v>
      </c>
      <c r="I29" s="2">
        <f t="shared" si="2"/>
        <v>1</v>
      </c>
      <c r="K29" s="2">
        <f ca="1">IFERROR(MATCH(L$24,INDIRECT("E"&amp;K28+1&amp;":E500"),0)+K28,"")</f>
        <v>17</v>
      </c>
      <c r="L29" s="2" t="str">
        <f t="shared" ref="L29:L41" ca="1" si="9">IFERROR(INDIRECT("A"&amp;K29),"")</f>
        <v>Ana  </v>
      </c>
      <c r="M29" s="2">
        <f t="shared" ref="M29:M41" ca="1" si="10">IFERROR(INDIRECT("G"&amp;K29),"")</f>
        <v>1</v>
      </c>
    </row>
    <row r="30" spans="1:18">
      <c r="A30" s="2" t="str">
        <f>'S1'!A30</f>
        <v>Melania  </v>
      </c>
      <c r="B30" s="1" t="s">
        <v>21</v>
      </c>
      <c r="C30" s="1" t="s">
        <v>10</v>
      </c>
      <c r="D30" s="1" t="s">
        <v>11</v>
      </c>
      <c r="E30" s="1" t="s">
        <v>10</v>
      </c>
      <c r="F30" s="2" t="str">
        <f t="shared" si="0"/>
        <v>Dark Tower</v>
      </c>
      <c r="G30" s="2">
        <f>'S2'!I30</f>
        <v>0</v>
      </c>
      <c r="H30" s="2">
        <f t="shared" si="1"/>
        <v>1</v>
      </c>
      <c r="I30" s="2">
        <f t="shared" si="2"/>
        <v>1</v>
      </c>
      <c r="K30" s="2">
        <f t="shared" ref="K30:K41" ca="1" si="11">IFERROR(MATCH(L$24,INDIRECT("E"&amp;K29+1&amp;":E500"),0)+K29,"")</f>
        <v>21</v>
      </c>
      <c r="L30" s="2" t="str">
        <f t="shared" ca="1" si="9"/>
        <v>Lorina  </v>
      </c>
      <c r="M30" s="2">
        <f t="shared" ca="1" si="10"/>
        <v>2</v>
      </c>
    </row>
    <row r="31" spans="1:18">
      <c r="A31" s="2" t="str">
        <f>'S1'!A31</f>
        <v>Elwanda  </v>
      </c>
      <c r="B31" s="1" t="s">
        <v>11</v>
      </c>
      <c r="C31" s="1" t="s">
        <v>53</v>
      </c>
      <c r="D31" s="1" t="s">
        <v>10</v>
      </c>
      <c r="E31" s="1" t="s">
        <v>11</v>
      </c>
      <c r="F31" s="2" t="str">
        <f t="shared" si="0"/>
        <v>Scourge of the Slavelords</v>
      </c>
      <c r="G31" s="2">
        <f>'S2'!I31</f>
        <v>0</v>
      </c>
      <c r="H31" s="2">
        <f t="shared" si="1"/>
        <v>0</v>
      </c>
      <c r="I31" s="2">
        <f t="shared" si="2"/>
        <v>0</v>
      </c>
      <c r="K31" s="2" t="str">
        <f t="shared" ca="1" si="11"/>
        <v/>
      </c>
      <c r="L31" s="2" t="str">
        <f t="shared" ca="1" si="9"/>
        <v/>
      </c>
      <c r="M31" s="2" t="str">
        <f t="shared" ca="1" si="10"/>
        <v/>
      </c>
    </row>
    <row r="32" spans="1:18">
      <c r="A32" s="2" t="str">
        <f>'S1'!A32</f>
        <v>Florencia  </v>
      </c>
      <c r="B32" s="1"/>
      <c r="C32" s="1"/>
      <c r="D32" s="1"/>
      <c r="E32" s="1" t="s">
        <v>17</v>
      </c>
      <c r="F32" s="2" t="str">
        <f t="shared" si="0"/>
        <v>GMing</v>
      </c>
      <c r="G32" s="2">
        <f>'S2'!I32</f>
        <v>1</v>
      </c>
      <c r="H32" s="2">
        <f t="shared" si="1"/>
        <v>0</v>
      </c>
      <c r="I32" s="2">
        <f t="shared" si="2"/>
        <v>1</v>
      </c>
      <c r="K32" s="2" t="str">
        <f t="shared" ca="1" si="11"/>
        <v/>
      </c>
      <c r="L32" s="2" t="str">
        <f t="shared" ca="1" si="9"/>
        <v/>
      </c>
      <c r="M32" s="2" t="str">
        <f t="shared" ca="1" si="10"/>
        <v/>
      </c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K33" s="2" t="str">
        <f t="shared" ca="1" si="11"/>
        <v/>
      </c>
      <c r="L33" s="2" t="str">
        <f t="shared" ca="1" si="9"/>
        <v/>
      </c>
      <c r="M33" s="2" t="str">
        <f t="shared" ca="1" si="10"/>
        <v/>
      </c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K34" s="2" t="str">
        <f t="shared" ca="1" si="11"/>
        <v/>
      </c>
      <c r="L34" s="2" t="str">
        <f t="shared" ca="1" si="9"/>
        <v/>
      </c>
      <c r="M34" s="2" t="str">
        <f t="shared" ca="1" si="10"/>
        <v/>
      </c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K35" s="2" t="str">
        <f t="shared" ca="1" si="11"/>
        <v/>
      </c>
      <c r="L35" s="2" t="str">
        <f t="shared" ca="1" si="9"/>
        <v/>
      </c>
      <c r="M35" s="2" t="str">
        <f t="shared" ca="1" si="10"/>
        <v/>
      </c>
    </row>
    <row r="36" spans="1:13">
      <c r="A36" s="10"/>
      <c r="B36" s="10"/>
      <c r="C36" s="10"/>
      <c r="D36" s="10"/>
      <c r="E36" s="10"/>
      <c r="F36" s="10"/>
      <c r="G36" s="10"/>
      <c r="H36" s="10"/>
      <c r="I36" s="10"/>
      <c r="K36" s="2" t="str">
        <f t="shared" ca="1" si="11"/>
        <v/>
      </c>
      <c r="L36" s="2" t="str">
        <f t="shared" ca="1" si="9"/>
        <v/>
      </c>
      <c r="M36" s="2" t="str">
        <f t="shared" ca="1" si="10"/>
        <v/>
      </c>
    </row>
    <row r="37" spans="1:13">
      <c r="A37" s="10"/>
      <c r="B37" s="10"/>
      <c r="C37" s="10"/>
      <c r="D37" s="10"/>
      <c r="E37" s="10"/>
      <c r="F37" s="10"/>
      <c r="G37" s="10"/>
      <c r="H37" s="10"/>
      <c r="I37" s="10"/>
      <c r="K37" s="2" t="str">
        <f t="shared" ca="1" si="11"/>
        <v/>
      </c>
      <c r="L37" s="2" t="str">
        <f t="shared" ca="1" si="9"/>
        <v/>
      </c>
      <c r="M37" s="2" t="str">
        <f t="shared" ca="1" si="10"/>
        <v/>
      </c>
    </row>
    <row r="38" spans="1:13">
      <c r="A38" s="10"/>
      <c r="B38" s="10"/>
      <c r="C38" s="10"/>
      <c r="D38" s="10"/>
      <c r="E38" s="10"/>
      <c r="F38" s="10"/>
      <c r="G38" s="10"/>
      <c r="H38" s="10"/>
      <c r="I38" s="10"/>
      <c r="K38" s="2" t="str">
        <f t="shared" ca="1" si="11"/>
        <v/>
      </c>
      <c r="L38" s="2" t="str">
        <f t="shared" ca="1" si="9"/>
        <v/>
      </c>
      <c r="M38" s="2" t="str">
        <f t="shared" ca="1" si="10"/>
        <v/>
      </c>
    </row>
    <row r="39" spans="1:13">
      <c r="A39" s="10"/>
      <c r="B39" s="10"/>
      <c r="C39" s="10"/>
      <c r="D39" s="10"/>
      <c r="E39" s="10"/>
      <c r="F39" s="10"/>
      <c r="G39" s="10"/>
      <c r="H39" s="10"/>
      <c r="I39" s="10"/>
      <c r="K39" s="2" t="str">
        <f t="shared" ca="1" si="11"/>
        <v/>
      </c>
      <c r="L39" s="2" t="str">
        <f t="shared" ca="1" si="9"/>
        <v/>
      </c>
      <c r="M39" s="2" t="str">
        <f t="shared" ca="1" si="10"/>
        <v/>
      </c>
    </row>
    <row r="40" spans="1:13">
      <c r="A40" s="10"/>
      <c r="B40" s="10"/>
      <c r="C40" s="10"/>
      <c r="D40" s="10"/>
      <c r="E40" s="10"/>
      <c r="F40" s="10"/>
      <c r="G40" s="10"/>
      <c r="H40" s="10"/>
      <c r="I40" s="10"/>
      <c r="K40" s="2" t="str">
        <f t="shared" ca="1" si="11"/>
        <v/>
      </c>
      <c r="L40" s="2" t="str">
        <f t="shared" ca="1" si="9"/>
        <v/>
      </c>
      <c r="M40" s="2" t="str">
        <f t="shared" ca="1" si="10"/>
        <v/>
      </c>
    </row>
    <row r="41" spans="1:13">
      <c r="A41" s="10"/>
      <c r="B41" s="10"/>
      <c r="C41" s="10"/>
      <c r="D41" s="10"/>
      <c r="E41" s="10"/>
      <c r="F41" s="10"/>
      <c r="G41" s="10"/>
      <c r="H41" s="10"/>
      <c r="I41" s="10"/>
      <c r="K41" s="2" t="str">
        <f t="shared" ca="1" si="11"/>
        <v/>
      </c>
      <c r="L41" s="2" t="str">
        <f t="shared" ca="1" si="9"/>
        <v/>
      </c>
      <c r="M41" s="2" t="str">
        <f t="shared" ca="1" si="10"/>
        <v/>
      </c>
    </row>
    <row r="42" spans="1:13">
      <c r="A42" s="10"/>
      <c r="B42" s="10"/>
      <c r="C42" s="10"/>
      <c r="D42" s="10"/>
      <c r="E42" s="10"/>
      <c r="F42" s="10"/>
      <c r="G42" s="10"/>
      <c r="H42" s="10"/>
      <c r="I42" s="10"/>
    </row>
    <row r="43" spans="1:13">
      <c r="A43" s="10"/>
      <c r="B43" s="10"/>
      <c r="C43" s="10"/>
      <c r="D43" s="10"/>
      <c r="E43" s="10"/>
      <c r="F43" s="10"/>
      <c r="G43" s="10"/>
      <c r="H43" s="10"/>
      <c r="I43" s="10"/>
    </row>
    <row r="44" spans="1:13">
      <c r="A44" s="10"/>
      <c r="B44" s="10"/>
      <c r="C44" s="10"/>
      <c r="D44" s="10"/>
      <c r="E44" s="10"/>
      <c r="F44" s="10"/>
      <c r="G44" s="10"/>
      <c r="H44" s="10"/>
      <c r="I44" s="10"/>
    </row>
    <row r="45" spans="1:13">
      <c r="A45" s="10"/>
      <c r="B45" s="10"/>
      <c r="C45" s="10"/>
      <c r="D45" s="10"/>
      <c r="E45" s="10"/>
      <c r="F45" s="10"/>
      <c r="G45" s="10"/>
      <c r="H45" s="10"/>
      <c r="I45" s="10"/>
    </row>
    <row r="46" spans="1:13">
      <c r="A46" s="10"/>
      <c r="B46" s="10"/>
      <c r="C46" s="10"/>
      <c r="D46" s="10"/>
      <c r="E46" s="10"/>
      <c r="F46" s="10"/>
      <c r="G46" s="10"/>
      <c r="H46" s="10"/>
      <c r="I46" s="10"/>
    </row>
    <row r="47" spans="1:13">
      <c r="A47" s="10"/>
      <c r="B47" s="10"/>
      <c r="C47" s="10"/>
      <c r="D47" s="10"/>
      <c r="E47" s="10"/>
      <c r="F47" s="10"/>
      <c r="G47" s="10"/>
      <c r="H47" s="10"/>
      <c r="I47" s="10"/>
    </row>
    <row r="48" spans="1:13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  <row r="51" spans="1:9">
      <c r="A51" s="10"/>
      <c r="B51" s="10"/>
      <c r="C51" s="10"/>
      <c r="D51" s="10"/>
      <c r="E51" s="10"/>
      <c r="F51" s="10"/>
      <c r="G51" s="10"/>
      <c r="H51" s="10"/>
      <c r="I51" s="10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</sheetData>
  <mergeCells count="24">
    <mergeCell ref="L25:M25"/>
    <mergeCell ref="P25:R26"/>
    <mergeCell ref="K26:M26"/>
    <mergeCell ref="Q18:R18"/>
    <mergeCell ref="Q19:R19"/>
    <mergeCell ref="Q20:R20"/>
    <mergeCell ref="Q21:R21"/>
    <mergeCell ref="K23:M23"/>
    <mergeCell ref="L24:M24"/>
    <mergeCell ref="P24:R24"/>
    <mergeCell ref="K12:L12"/>
    <mergeCell ref="P12:R12"/>
    <mergeCell ref="Q14:R14"/>
    <mergeCell ref="Q15:R15"/>
    <mergeCell ref="Q16:R16"/>
    <mergeCell ref="Q17:R17"/>
    <mergeCell ref="A1:A2"/>
    <mergeCell ref="B1:D1"/>
    <mergeCell ref="E1:E2"/>
    <mergeCell ref="F1:F2"/>
    <mergeCell ref="G1:I1"/>
    <mergeCell ref="K1:R1"/>
    <mergeCell ref="N2:O2"/>
    <mergeCell ref="P2:Q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P9" sqref="P9"/>
    </sheetView>
  </sheetViews>
  <sheetFormatPr baseColWidth="10" defaultRowHeight="15" x14ac:dyDescent="0"/>
  <cols>
    <col min="1" max="1" width="10.83203125" bestFit="1" customWidth="1"/>
    <col min="2" max="4" width="4" customWidth="1"/>
    <col min="5" max="5" width="13.5" bestFit="1" customWidth="1"/>
    <col min="6" max="6" width="29.1640625" bestFit="1" customWidth="1"/>
    <col min="7" max="7" width="4.83203125" bestFit="1" customWidth="1"/>
    <col min="8" max="8" width="4.5" bestFit="1" customWidth="1"/>
    <col min="9" max="9" width="5.33203125" bestFit="1" customWidth="1"/>
    <col min="10" max="10" width="7.5" customWidth="1"/>
    <col min="13" max="13" width="27" bestFit="1" customWidth="1"/>
    <col min="14" max="15" width="3.33203125" customWidth="1"/>
    <col min="16" max="16" width="5.33203125" customWidth="1"/>
    <col min="17" max="17" width="5" customWidth="1"/>
  </cols>
  <sheetData>
    <row r="1" spans="1:18">
      <c r="A1" s="11" t="s">
        <v>0</v>
      </c>
      <c r="B1" s="11" t="s">
        <v>6</v>
      </c>
      <c r="C1" s="11"/>
      <c r="D1" s="11"/>
      <c r="E1" s="17" t="s">
        <v>7</v>
      </c>
      <c r="F1" s="17" t="s">
        <v>8</v>
      </c>
      <c r="G1" s="11" t="s">
        <v>9</v>
      </c>
      <c r="H1" s="11"/>
      <c r="I1" s="11"/>
      <c r="K1" s="12" t="s">
        <v>13</v>
      </c>
      <c r="L1" s="12"/>
      <c r="M1" s="12"/>
      <c r="N1" s="12"/>
      <c r="O1" s="12"/>
      <c r="P1" s="12"/>
      <c r="Q1" s="12"/>
      <c r="R1" s="12"/>
    </row>
    <row r="2" spans="1:18">
      <c r="A2" s="11"/>
      <c r="B2" s="5">
        <v>1</v>
      </c>
      <c r="C2" s="5">
        <v>2</v>
      </c>
      <c r="D2" s="5">
        <v>3</v>
      </c>
      <c r="E2" s="17"/>
      <c r="F2" s="17"/>
      <c r="G2" s="3" t="s">
        <v>3</v>
      </c>
      <c r="H2" s="3" t="s">
        <v>4</v>
      </c>
      <c r="I2" s="3" t="s">
        <v>5</v>
      </c>
      <c r="K2" s="3" t="s">
        <v>14</v>
      </c>
      <c r="L2" s="3" t="s">
        <v>15</v>
      </c>
      <c r="M2" s="3" t="s">
        <v>2</v>
      </c>
      <c r="N2" s="11" t="s">
        <v>16</v>
      </c>
      <c r="O2" s="11"/>
      <c r="P2" s="11" t="s">
        <v>1</v>
      </c>
      <c r="Q2" s="11"/>
      <c r="R2" s="4" t="s">
        <v>22</v>
      </c>
    </row>
    <row r="3" spans="1:18">
      <c r="A3" s="2" t="str">
        <f>'S1'!A3</f>
        <v>Nickie  </v>
      </c>
      <c r="B3" s="1"/>
      <c r="C3" s="1"/>
      <c r="D3" s="1"/>
      <c r="E3" s="1" t="s">
        <v>17</v>
      </c>
      <c r="F3" s="2" t="str">
        <f>IF(E3="","",VLOOKUP(E3,K:M,3,0))</f>
        <v>GMing</v>
      </c>
      <c r="G3" s="2">
        <f>'S3'!I3</f>
        <v>0</v>
      </c>
      <c r="H3" s="2">
        <f>IF(OR(E3="z",E3="y",E3=B3),0,IF(E3=C3,1,2))</f>
        <v>0</v>
      </c>
      <c r="I3" s="2">
        <f>H3+G3</f>
        <v>0</v>
      </c>
      <c r="K3" s="2" t="s">
        <v>10</v>
      </c>
      <c r="L3" s="2" t="s">
        <v>97</v>
      </c>
      <c r="M3" s="2" t="s">
        <v>82</v>
      </c>
      <c r="N3" s="2">
        <v>3</v>
      </c>
      <c r="O3" s="2">
        <v>5</v>
      </c>
      <c r="P3" s="2">
        <f>COUNTIF(E:E,K3)</f>
        <v>5</v>
      </c>
      <c r="Q3" s="2" t="str">
        <f>IF(N3="","",IF(AND(P3&gt;=N3,P3&lt;O3),"↑",IF(P3=O3,"","!")))</f>
        <v/>
      </c>
      <c r="R3" s="2">
        <f>COUNTIF(D:D,K3)+COUNTIF(C:C,K3)*2+COUNTIF(B:B,K3)*4</f>
        <v>55</v>
      </c>
    </row>
    <row r="4" spans="1:18">
      <c r="A4" s="2" t="str">
        <f>'S1'!A4</f>
        <v>Emmie  </v>
      </c>
      <c r="B4" s="1" t="s">
        <v>53</v>
      </c>
      <c r="C4" s="1" t="s">
        <v>11</v>
      </c>
      <c r="D4" s="1" t="s">
        <v>10</v>
      </c>
      <c r="E4" s="1" t="s">
        <v>53</v>
      </c>
      <c r="F4" s="2" t="str">
        <f t="shared" ref="F4:F32" si="0">IF(E4="","",VLOOKUP(E4,K:M,3,0))</f>
        <v>The Forge of Fury</v>
      </c>
      <c r="G4" s="2">
        <f>'S3'!I4</f>
        <v>1</v>
      </c>
      <c r="H4" s="2">
        <f t="shared" ref="H4:H32" si="1">IF(OR(E4="z",E4="y",E4=B4),0,IF(E4=C4,1,2))</f>
        <v>0</v>
      </c>
      <c r="I4" s="2">
        <f t="shared" ref="I4:I32" si="2">H4+G4</f>
        <v>1</v>
      </c>
      <c r="K4" s="2" t="s">
        <v>11</v>
      </c>
      <c r="L4" s="2" t="s">
        <v>69</v>
      </c>
      <c r="M4" s="2" t="s">
        <v>83</v>
      </c>
      <c r="N4" s="2">
        <v>2</v>
      </c>
      <c r="O4" s="2">
        <v>4</v>
      </c>
      <c r="P4" s="2">
        <f>COUNTIF(E:E,K4)</f>
        <v>4</v>
      </c>
      <c r="Q4" s="2" t="str">
        <f t="shared" ref="Q4:Q10" si="3">IF(N4="","",IF(AND(P4&gt;=N4,P4&lt;O4),"↑",IF(P4=O4,"","!")))</f>
        <v/>
      </c>
      <c r="R4" s="2">
        <f t="shared" ref="R4:R7" si="4">COUNTIF(D:D,K4)+COUNTIF(C:C,K4)*2+COUNTIF(B:B,K4)*4</f>
        <v>23</v>
      </c>
    </row>
    <row r="5" spans="1:18">
      <c r="A5" s="2" t="str">
        <f>'S1'!A5</f>
        <v>Miles  </v>
      </c>
      <c r="B5" s="1" t="s">
        <v>53</v>
      </c>
      <c r="C5" s="1" t="s">
        <v>11</v>
      </c>
      <c r="D5" s="1" t="s">
        <v>10</v>
      </c>
      <c r="E5" s="1" t="s">
        <v>11</v>
      </c>
      <c r="F5" s="2" t="str">
        <f t="shared" si="0"/>
        <v>Castle Amber</v>
      </c>
      <c r="G5" s="2">
        <f>'S3'!I5</f>
        <v>0</v>
      </c>
      <c r="H5" s="2">
        <f t="shared" si="1"/>
        <v>1</v>
      </c>
      <c r="I5" s="2">
        <f t="shared" si="2"/>
        <v>1</v>
      </c>
      <c r="K5" s="2" t="s">
        <v>12</v>
      </c>
      <c r="L5" s="2" t="s">
        <v>98</v>
      </c>
      <c r="M5" s="2" t="s">
        <v>84</v>
      </c>
      <c r="N5" s="2">
        <v>3</v>
      </c>
      <c r="O5" s="2">
        <v>6</v>
      </c>
      <c r="P5" s="2">
        <f>COUNTIF(E:E,K5)</f>
        <v>4</v>
      </c>
      <c r="Q5" s="2" t="str">
        <f t="shared" si="3"/>
        <v>↑</v>
      </c>
      <c r="R5" s="2">
        <f t="shared" si="4"/>
        <v>13</v>
      </c>
    </row>
    <row r="6" spans="1:18">
      <c r="A6" s="2" t="str">
        <f>'S1'!A6</f>
        <v>Adella  </v>
      </c>
      <c r="B6" s="1" t="s">
        <v>10</v>
      </c>
      <c r="C6" s="1" t="s">
        <v>21</v>
      </c>
      <c r="D6" s="1" t="s">
        <v>53</v>
      </c>
      <c r="E6" s="1" t="s">
        <v>10</v>
      </c>
      <c r="F6" s="2" t="str">
        <f t="shared" si="0"/>
        <v>The Isle of Dread</v>
      </c>
      <c r="G6" s="2">
        <f>'S3'!I6</f>
        <v>1</v>
      </c>
      <c r="H6" s="2">
        <f t="shared" si="1"/>
        <v>0</v>
      </c>
      <c r="I6" s="2">
        <f t="shared" si="2"/>
        <v>1</v>
      </c>
      <c r="K6" s="2" t="s">
        <v>21</v>
      </c>
      <c r="L6" s="2" t="s">
        <v>99</v>
      </c>
      <c r="M6" s="2" t="s">
        <v>85</v>
      </c>
      <c r="N6" s="2">
        <v>4</v>
      </c>
      <c r="O6" s="2">
        <v>7</v>
      </c>
      <c r="P6" s="2">
        <f>COUNTIF(E:E,K6)</f>
        <v>7</v>
      </c>
      <c r="Q6" s="2" t="str">
        <f t="shared" si="3"/>
        <v/>
      </c>
      <c r="R6" s="2">
        <f t="shared" si="4"/>
        <v>37</v>
      </c>
    </row>
    <row r="7" spans="1:18">
      <c r="A7" s="2" t="str">
        <f>'S1'!A7</f>
        <v>Ai  </v>
      </c>
      <c r="B7" s="1" t="s">
        <v>12</v>
      </c>
      <c r="C7" s="1" t="s">
        <v>53</v>
      </c>
      <c r="D7" s="1" t="s">
        <v>21</v>
      </c>
      <c r="E7" s="1" t="s">
        <v>12</v>
      </c>
      <c r="F7" s="2" t="str">
        <f t="shared" si="0"/>
        <v>Dead Gods</v>
      </c>
      <c r="G7" s="2">
        <f>'S3'!I7</f>
        <v>1</v>
      </c>
      <c r="H7" s="2">
        <f t="shared" si="1"/>
        <v>0</v>
      </c>
      <c r="I7" s="2">
        <f t="shared" si="2"/>
        <v>1</v>
      </c>
      <c r="K7" s="2" t="s">
        <v>53</v>
      </c>
      <c r="L7" s="2" t="s">
        <v>100</v>
      </c>
      <c r="M7" s="2" t="s">
        <v>86</v>
      </c>
      <c r="N7" s="2">
        <v>1</v>
      </c>
      <c r="O7" s="2">
        <v>4</v>
      </c>
      <c r="P7" s="2">
        <f>COUNTIF(E:E,K7)</f>
        <v>4</v>
      </c>
      <c r="Q7" s="2" t="str">
        <f t="shared" si="3"/>
        <v/>
      </c>
      <c r="R7" s="2">
        <f t="shared" si="4"/>
        <v>40</v>
      </c>
    </row>
    <row r="8" spans="1:18">
      <c r="A8" s="2" t="str">
        <f>'S1'!A8</f>
        <v>Felton  </v>
      </c>
      <c r="B8" s="1" t="s">
        <v>11</v>
      </c>
      <c r="C8" s="1" t="s">
        <v>53</v>
      </c>
      <c r="D8" s="1" t="s">
        <v>21</v>
      </c>
      <c r="E8" s="1" t="s">
        <v>11</v>
      </c>
      <c r="F8" s="2" t="str">
        <f t="shared" si="0"/>
        <v>Castle Amber</v>
      </c>
      <c r="G8" s="2">
        <f>'S3'!I8</f>
        <v>0</v>
      </c>
      <c r="H8" s="2">
        <f t="shared" si="1"/>
        <v>0</v>
      </c>
      <c r="I8" s="2">
        <f t="shared" si="2"/>
        <v>0</v>
      </c>
      <c r="K8" s="2"/>
      <c r="L8" s="2"/>
      <c r="M8" s="2"/>
      <c r="N8" s="2"/>
      <c r="O8" s="2"/>
      <c r="P8" s="2"/>
      <c r="Q8" s="2" t="str">
        <f t="shared" si="3"/>
        <v/>
      </c>
      <c r="R8" s="2"/>
    </row>
    <row r="9" spans="1:18">
      <c r="A9" s="2" t="str">
        <f>'S1'!A9</f>
        <v>Earlene  </v>
      </c>
      <c r="B9" s="1" t="s">
        <v>21</v>
      </c>
      <c r="C9" s="1" t="s">
        <v>53</v>
      </c>
      <c r="D9" s="1" t="s">
        <v>10</v>
      </c>
      <c r="E9" s="1" t="s">
        <v>21</v>
      </c>
      <c r="F9" s="2" t="str">
        <f t="shared" si="0"/>
        <v>Dwellers in the Forbidden City</v>
      </c>
      <c r="G9" s="2">
        <f>'S3'!I9</f>
        <v>1</v>
      </c>
      <c r="H9" s="2">
        <f t="shared" si="1"/>
        <v>0</v>
      </c>
      <c r="I9" s="2">
        <f t="shared" si="2"/>
        <v>1</v>
      </c>
      <c r="K9" s="2" t="s">
        <v>18</v>
      </c>
      <c r="L9" s="2"/>
      <c r="M9" s="2" t="s">
        <v>19</v>
      </c>
      <c r="N9" s="2"/>
      <c r="O9" s="2"/>
      <c r="P9" s="2">
        <f>COUNTIF(E:E,K9)</f>
        <v>1</v>
      </c>
      <c r="Q9" s="2" t="str">
        <f t="shared" si="3"/>
        <v/>
      </c>
      <c r="R9" s="2"/>
    </row>
    <row r="10" spans="1:18">
      <c r="A10" s="2" t="str">
        <f>'S1'!A10</f>
        <v>Halina  </v>
      </c>
      <c r="B10" s="1" t="s">
        <v>10</v>
      </c>
      <c r="C10" s="1" t="s">
        <v>21</v>
      </c>
      <c r="D10" s="1" t="s">
        <v>12</v>
      </c>
      <c r="E10" s="1" t="s">
        <v>21</v>
      </c>
      <c r="F10" s="2" t="str">
        <f t="shared" si="0"/>
        <v>Dwellers in the Forbidden City</v>
      </c>
      <c r="G10" s="2">
        <f>'S3'!I10</f>
        <v>0</v>
      </c>
      <c r="H10" s="2">
        <f t="shared" si="1"/>
        <v>1</v>
      </c>
      <c r="I10" s="2">
        <f t="shared" si="2"/>
        <v>1</v>
      </c>
      <c r="K10" s="2" t="s">
        <v>17</v>
      </c>
      <c r="L10" s="2"/>
      <c r="M10" s="2" t="s">
        <v>20</v>
      </c>
      <c r="N10" s="2"/>
      <c r="O10" s="2"/>
      <c r="P10" s="2">
        <f>COUNTIF(E:E,K10)</f>
        <v>5</v>
      </c>
      <c r="Q10" s="2" t="str">
        <f t="shared" si="3"/>
        <v/>
      </c>
      <c r="R10" s="2"/>
    </row>
    <row r="11" spans="1:18">
      <c r="A11" s="2" t="str">
        <f>'S1'!A11</f>
        <v>Patty  </v>
      </c>
      <c r="B11" s="19"/>
      <c r="C11" s="1"/>
      <c r="D11" s="1"/>
      <c r="E11" s="19" t="s">
        <v>17</v>
      </c>
      <c r="F11" s="2" t="str">
        <f t="shared" si="0"/>
        <v>GMing</v>
      </c>
      <c r="G11" s="2">
        <f>'S3'!I11</f>
        <v>0</v>
      </c>
      <c r="H11" s="2">
        <f t="shared" si="1"/>
        <v>0</v>
      </c>
      <c r="I11" s="2">
        <f t="shared" si="2"/>
        <v>0</v>
      </c>
    </row>
    <row r="12" spans="1:18">
      <c r="A12" s="2" t="str">
        <f>'S1'!A12</f>
        <v>Leta  </v>
      </c>
      <c r="B12" s="1" t="s">
        <v>10</v>
      </c>
      <c r="C12" s="1" t="s">
        <v>21</v>
      </c>
      <c r="D12" s="1" t="s">
        <v>53</v>
      </c>
      <c r="E12" s="1" t="s">
        <v>10</v>
      </c>
      <c r="F12" s="2" t="str">
        <f t="shared" si="0"/>
        <v>The Isle of Dread</v>
      </c>
      <c r="G12" s="2">
        <f>'S3'!I12</f>
        <v>1</v>
      </c>
      <c r="H12" s="2">
        <f t="shared" si="1"/>
        <v>0</v>
      </c>
      <c r="I12" s="2">
        <f t="shared" si="2"/>
        <v>1</v>
      </c>
      <c r="K12" s="13" t="s">
        <v>62</v>
      </c>
      <c r="L12" s="13"/>
      <c r="P12" s="13" t="s">
        <v>63</v>
      </c>
      <c r="Q12" s="13"/>
      <c r="R12" s="13"/>
    </row>
    <row r="13" spans="1:18">
      <c r="A13" s="2" t="str">
        <f>'S1'!A13</f>
        <v>Deja  </v>
      </c>
      <c r="B13" s="1"/>
      <c r="C13" s="1"/>
      <c r="D13" s="1"/>
      <c r="E13" s="1" t="s">
        <v>17</v>
      </c>
      <c r="F13" s="2" t="str">
        <f t="shared" si="0"/>
        <v>GMing</v>
      </c>
      <c r="G13" s="2">
        <f>'S3'!I13</f>
        <v>1</v>
      </c>
      <c r="H13" s="2">
        <f t="shared" si="1"/>
        <v>0</v>
      </c>
      <c r="I13" s="2">
        <f t="shared" si="2"/>
        <v>1</v>
      </c>
      <c r="K13" s="3" t="s">
        <v>64</v>
      </c>
      <c r="L13" s="3" t="s">
        <v>0</v>
      </c>
      <c r="P13" s="3" t="s">
        <v>64</v>
      </c>
      <c r="Q13" s="8" t="s">
        <v>0</v>
      </c>
      <c r="R13" s="8"/>
    </row>
    <row r="14" spans="1:18">
      <c r="A14" s="2" t="str">
        <f>'S1'!A14</f>
        <v>Jillian  </v>
      </c>
      <c r="B14" s="1" t="s">
        <v>12</v>
      </c>
      <c r="C14" s="1" t="s">
        <v>10</v>
      </c>
      <c r="D14" s="1" t="s">
        <v>21</v>
      </c>
      <c r="E14" s="1" t="s">
        <v>12</v>
      </c>
      <c r="F14" s="2" t="str">
        <f t="shared" si="0"/>
        <v>Dead Gods</v>
      </c>
      <c r="G14" s="2">
        <f>'S3'!I14</f>
        <v>0</v>
      </c>
      <c r="H14" s="2">
        <f t="shared" si="1"/>
        <v>0</v>
      </c>
      <c r="I14" s="2">
        <f t="shared" si="2"/>
        <v>0</v>
      </c>
      <c r="K14" s="2">
        <f>IFERROR(MATCH("z",E:E,0),"")</f>
        <v>3</v>
      </c>
      <c r="L14" s="2" t="str">
        <f ca="1">IFERROR(INDIRECT("A"&amp;K14),"")</f>
        <v>Nickie  </v>
      </c>
      <c r="P14" s="2">
        <f>IFERROR(MATCH("y",E:E,0),"")</f>
        <v>16</v>
      </c>
      <c r="Q14" s="14" t="str">
        <f ca="1">IFERROR(INDIRECT("A"&amp;P14),"")</f>
        <v>Mica  </v>
      </c>
      <c r="R14" s="14"/>
    </row>
    <row r="15" spans="1:18">
      <c r="A15" s="2" t="str">
        <f>'S1'!A15</f>
        <v>Johnetta  </v>
      </c>
      <c r="B15" s="1" t="s">
        <v>53</v>
      </c>
      <c r="C15" s="1" t="s">
        <v>12</v>
      </c>
      <c r="D15" s="1" t="s">
        <v>10</v>
      </c>
      <c r="E15" s="1" t="s">
        <v>12</v>
      </c>
      <c r="F15" s="2" t="str">
        <f t="shared" si="0"/>
        <v>Dead Gods</v>
      </c>
      <c r="G15" s="2">
        <f>'S3'!I15</f>
        <v>0</v>
      </c>
      <c r="H15" s="2">
        <f t="shared" si="1"/>
        <v>1</v>
      </c>
      <c r="I15" s="2">
        <f t="shared" si="2"/>
        <v>1</v>
      </c>
      <c r="K15" s="2">
        <f ca="1">IFERROR(MATCH("z",INDIRECT("E"&amp;K14+1&amp;":E1000"),0)+K14,"")</f>
        <v>11</v>
      </c>
      <c r="L15" s="2" t="str">
        <f t="shared" ref="L15:L21" ca="1" si="5">IFERROR(INDIRECT("A"&amp;K15),"")</f>
        <v>Patty  </v>
      </c>
      <c r="P15" s="2" t="str">
        <f ca="1">IFERROR(MATCH("y",INDIRECT("E"&amp;P14+1&amp;":E1000"),0)+P14,"")</f>
        <v/>
      </c>
      <c r="Q15" s="14" t="str">
        <f t="shared" ref="Q15:Q21" ca="1" si="6">IFERROR(INDIRECT("A"&amp;P15),"")</f>
        <v/>
      </c>
      <c r="R15" s="14"/>
    </row>
    <row r="16" spans="1:18">
      <c r="A16" s="2" t="str">
        <f>'S1'!A16</f>
        <v>Mica  </v>
      </c>
      <c r="B16" s="1"/>
      <c r="C16" s="1"/>
      <c r="D16" s="1"/>
      <c r="E16" s="1" t="s">
        <v>18</v>
      </c>
      <c r="F16" s="2" t="str">
        <f t="shared" si="0"/>
        <v>Desk</v>
      </c>
      <c r="G16" s="2">
        <f>'S3'!I16</f>
        <v>1</v>
      </c>
      <c r="H16" s="2">
        <f t="shared" si="1"/>
        <v>0</v>
      </c>
      <c r="I16" s="2">
        <f t="shared" si="2"/>
        <v>1</v>
      </c>
      <c r="K16" s="2">
        <f t="shared" ref="K16:K21" ca="1" si="7">IFERROR(MATCH("z",INDIRECT("E"&amp;K15+1&amp;":E1000"),0)+K15,"")</f>
        <v>13</v>
      </c>
      <c r="L16" s="2" t="str">
        <f t="shared" ca="1" si="5"/>
        <v>Deja  </v>
      </c>
      <c r="P16" s="2" t="str">
        <f t="shared" ref="P16:P21" ca="1" si="8">IFERROR(MATCH("y",INDIRECT("E"&amp;P15+1&amp;":E1000"),0)+P15,"")</f>
        <v/>
      </c>
      <c r="Q16" s="14" t="str">
        <f t="shared" ca="1" si="6"/>
        <v/>
      </c>
      <c r="R16" s="14"/>
    </row>
    <row r="17" spans="1:18">
      <c r="A17" s="2" t="str">
        <f>'S1'!A17</f>
        <v>Ana  </v>
      </c>
      <c r="B17" s="1" t="s">
        <v>53</v>
      </c>
      <c r="C17" s="1" t="s">
        <v>12</v>
      </c>
      <c r="D17" s="1" t="s">
        <v>10</v>
      </c>
      <c r="E17" s="1" t="s">
        <v>12</v>
      </c>
      <c r="F17" s="2" t="str">
        <f t="shared" si="0"/>
        <v>Dead Gods</v>
      </c>
      <c r="G17" s="2">
        <f>'S3'!I17</f>
        <v>1</v>
      </c>
      <c r="H17" s="2">
        <f t="shared" si="1"/>
        <v>1</v>
      </c>
      <c r="I17" s="2">
        <f t="shared" si="2"/>
        <v>2</v>
      </c>
      <c r="K17" s="2">
        <f t="shared" ca="1" si="7"/>
        <v>22</v>
      </c>
      <c r="L17" s="2" t="str">
        <f t="shared" ca="1" si="5"/>
        <v>Cristie  </v>
      </c>
      <c r="P17" s="2" t="str">
        <f t="shared" ca="1" si="8"/>
        <v/>
      </c>
      <c r="Q17" s="14" t="str">
        <f t="shared" ca="1" si="6"/>
        <v/>
      </c>
      <c r="R17" s="14"/>
    </row>
    <row r="18" spans="1:18">
      <c r="A18" s="2" t="str">
        <f>'S1'!A18</f>
        <v>Hannelore  </v>
      </c>
      <c r="B18" s="1" t="s">
        <v>21</v>
      </c>
      <c r="C18" s="1" t="s">
        <v>53</v>
      </c>
      <c r="D18" s="1" t="s">
        <v>10</v>
      </c>
      <c r="E18" s="1" t="s">
        <v>21</v>
      </c>
      <c r="F18" s="2" t="str">
        <f t="shared" si="0"/>
        <v>Dwellers in the Forbidden City</v>
      </c>
      <c r="G18" s="2">
        <f>'S3'!I18</f>
        <v>0</v>
      </c>
      <c r="H18" s="2">
        <f t="shared" si="1"/>
        <v>0</v>
      </c>
      <c r="I18" s="2">
        <f t="shared" si="2"/>
        <v>0</v>
      </c>
      <c r="K18" s="2">
        <f t="shared" ca="1" si="7"/>
        <v>27</v>
      </c>
      <c r="L18" s="2" t="str">
        <f t="shared" ca="1" si="5"/>
        <v>Rae  </v>
      </c>
      <c r="P18" s="2" t="str">
        <f t="shared" ca="1" si="8"/>
        <v/>
      </c>
      <c r="Q18" s="14" t="str">
        <f t="shared" ca="1" si="6"/>
        <v/>
      </c>
      <c r="R18" s="14"/>
    </row>
    <row r="19" spans="1:18">
      <c r="A19" s="2" t="str">
        <f>'S1'!A19</f>
        <v>Ilana  </v>
      </c>
      <c r="B19" s="1" t="s">
        <v>10</v>
      </c>
      <c r="C19" s="1" t="s">
        <v>11</v>
      </c>
      <c r="D19" s="1" t="s">
        <v>21</v>
      </c>
      <c r="E19" s="1" t="s">
        <v>11</v>
      </c>
      <c r="F19" s="2" t="str">
        <f t="shared" si="0"/>
        <v>Castle Amber</v>
      </c>
      <c r="G19" s="2">
        <f>'S3'!I19</f>
        <v>0</v>
      </c>
      <c r="H19" s="2">
        <f t="shared" si="1"/>
        <v>1</v>
      </c>
      <c r="I19" s="2">
        <f t="shared" si="2"/>
        <v>1</v>
      </c>
      <c r="K19" s="2" t="str">
        <f t="shared" ca="1" si="7"/>
        <v/>
      </c>
      <c r="L19" s="2" t="str">
        <f t="shared" ca="1" si="5"/>
        <v/>
      </c>
      <c r="P19" s="2" t="str">
        <f t="shared" ca="1" si="8"/>
        <v/>
      </c>
      <c r="Q19" s="14" t="str">
        <f t="shared" ca="1" si="6"/>
        <v/>
      </c>
      <c r="R19" s="14"/>
    </row>
    <row r="20" spans="1:18">
      <c r="A20" s="2" t="str">
        <f>'S1'!A20</f>
        <v>Cornelius  </v>
      </c>
      <c r="B20" s="1" t="s">
        <v>10</v>
      </c>
      <c r="C20" s="1" t="s">
        <v>11</v>
      </c>
      <c r="D20" s="1" t="s">
        <v>21</v>
      </c>
      <c r="E20" s="1" t="s">
        <v>10</v>
      </c>
      <c r="F20" s="2" t="str">
        <f t="shared" si="0"/>
        <v>The Isle of Dread</v>
      </c>
      <c r="G20" s="2">
        <f>'S3'!I20</f>
        <v>1</v>
      </c>
      <c r="H20" s="2">
        <f t="shared" si="1"/>
        <v>0</v>
      </c>
      <c r="I20" s="2">
        <f t="shared" si="2"/>
        <v>1</v>
      </c>
      <c r="K20" s="2" t="str">
        <f t="shared" ca="1" si="7"/>
        <v/>
      </c>
      <c r="L20" s="2" t="str">
        <f t="shared" ca="1" si="5"/>
        <v/>
      </c>
      <c r="P20" s="2" t="str">
        <f t="shared" ca="1" si="8"/>
        <v/>
      </c>
      <c r="Q20" s="14" t="str">
        <f t="shared" ca="1" si="6"/>
        <v/>
      </c>
      <c r="R20" s="14"/>
    </row>
    <row r="21" spans="1:18">
      <c r="A21" s="2" t="str">
        <f>'S1'!A21</f>
        <v>Lorina  </v>
      </c>
      <c r="B21" s="1" t="s">
        <v>10</v>
      </c>
      <c r="C21" s="1" t="s">
        <v>53</v>
      </c>
      <c r="D21" s="1" t="s">
        <v>11</v>
      </c>
      <c r="E21" s="1" t="s">
        <v>10</v>
      </c>
      <c r="F21" s="2" t="str">
        <f t="shared" si="0"/>
        <v>The Isle of Dread</v>
      </c>
      <c r="G21" s="2">
        <f>'S3'!I21</f>
        <v>2</v>
      </c>
      <c r="H21" s="2">
        <f t="shared" si="1"/>
        <v>0</v>
      </c>
      <c r="I21" s="2">
        <f t="shared" si="2"/>
        <v>2</v>
      </c>
      <c r="K21" s="2" t="str">
        <f t="shared" ca="1" si="7"/>
        <v/>
      </c>
      <c r="L21" s="2" t="str">
        <f t="shared" ca="1" si="5"/>
        <v/>
      </c>
      <c r="P21" s="2" t="str">
        <f t="shared" ca="1" si="8"/>
        <v/>
      </c>
      <c r="Q21" s="14" t="str">
        <f t="shared" ca="1" si="6"/>
        <v/>
      </c>
      <c r="R21" s="14"/>
    </row>
    <row r="22" spans="1:18">
      <c r="A22" s="2" t="str">
        <f>'S1'!A22</f>
        <v>Cristie  </v>
      </c>
      <c r="B22" s="1"/>
      <c r="C22" s="1"/>
      <c r="D22" s="1"/>
      <c r="E22" s="1" t="s">
        <v>17</v>
      </c>
      <c r="F22" s="2" t="str">
        <f t="shared" si="0"/>
        <v>GMing</v>
      </c>
      <c r="G22" s="2">
        <f>'S3'!I22</f>
        <v>0</v>
      </c>
      <c r="H22" s="2">
        <f t="shared" si="1"/>
        <v>0</v>
      </c>
      <c r="I22" s="2">
        <f t="shared" si="2"/>
        <v>0</v>
      </c>
    </row>
    <row r="23" spans="1:18">
      <c r="A23" s="2" t="str">
        <f>'S1'!A23</f>
        <v>Bulah  </v>
      </c>
      <c r="B23" s="1" t="s">
        <v>21</v>
      </c>
      <c r="C23" s="1" t="s">
        <v>11</v>
      </c>
      <c r="D23" s="1" t="s">
        <v>10</v>
      </c>
      <c r="E23" s="1" t="s">
        <v>21</v>
      </c>
      <c r="F23" s="2" t="str">
        <f t="shared" si="0"/>
        <v>Dwellers in the Forbidden City</v>
      </c>
      <c r="G23" s="2">
        <f>'S3'!I23</f>
        <v>0</v>
      </c>
      <c r="H23" s="2">
        <f t="shared" si="1"/>
        <v>0</v>
      </c>
      <c r="I23" s="2">
        <f t="shared" si="2"/>
        <v>0</v>
      </c>
      <c r="K23" s="13" t="s">
        <v>68</v>
      </c>
      <c r="L23" s="13"/>
      <c r="M23" s="13"/>
    </row>
    <row r="24" spans="1:18">
      <c r="A24" s="2" t="str">
        <f>'S1'!A24</f>
        <v>Cecil  </v>
      </c>
      <c r="B24" s="1" t="s">
        <v>10</v>
      </c>
      <c r="C24" s="1" t="s">
        <v>53</v>
      </c>
      <c r="D24" s="1" t="s">
        <v>11</v>
      </c>
      <c r="E24" s="1" t="s">
        <v>53</v>
      </c>
      <c r="F24" s="2" t="str">
        <f t="shared" si="0"/>
        <v>The Forge of Fury</v>
      </c>
      <c r="G24" s="2">
        <f>'S3'!I24</f>
        <v>0</v>
      </c>
      <c r="H24" s="2">
        <f t="shared" si="1"/>
        <v>1</v>
      </c>
      <c r="I24" s="2">
        <f t="shared" si="2"/>
        <v>1</v>
      </c>
      <c r="K24" s="6" t="s">
        <v>65</v>
      </c>
      <c r="L24" s="16" t="s">
        <v>53</v>
      </c>
      <c r="M24" s="16"/>
      <c r="P24" s="11" t="s">
        <v>71</v>
      </c>
      <c r="Q24" s="11"/>
      <c r="R24" s="11"/>
    </row>
    <row r="25" spans="1:18">
      <c r="A25" s="2" t="str">
        <f>'S1'!A25</f>
        <v>Cordelia  </v>
      </c>
      <c r="B25" s="1" t="s">
        <v>10</v>
      </c>
      <c r="C25" s="1" t="s">
        <v>53</v>
      </c>
      <c r="D25" s="1" t="s">
        <v>11</v>
      </c>
      <c r="E25" s="1" t="s">
        <v>53</v>
      </c>
      <c r="F25" s="2" t="str">
        <f t="shared" si="0"/>
        <v>The Forge of Fury</v>
      </c>
      <c r="G25" s="2">
        <f>'S3'!I25</f>
        <v>0</v>
      </c>
      <c r="H25" s="2">
        <f t="shared" si="1"/>
        <v>1</v>
      </c>
      <c r="I25" s="2">
        <f t="shared" si="2"/>
        <v>1</v>
      </c>
      <c r="K25" s="7" t="s">
        <v>66</v>
      </c>
      <c r="L25" s="11" t="str">
        <f>VLOOKUP(L24,K3:M10,3,0)</f>
        <v>The Forge of Fury</v>
      </c>
      <c r="M25" s="11"/>
      <c r="P25" s="15">
        <f>SUM(H:H)</f>
        <v>9</v>
      </c>
      <c r="Q25" s="15"/>
      <c r="R25" s="15"/>
    </row>
    <row r="26" spans="1:18">
      <c r="A26" s="2" t="str">
        <f>'S1'!A26</f>
        <v>Vivienne  </v>
      </c>
      <c r="B26" s="1" t="s">
        <v>11</v>
      </c>
      <c r="C26" s="1" t="s">
        <v>10</v>
      </c>
      <c r="D26" s="1" t="s">
        <v>21</v>
      </c>
      <c r="E26" s="1" t="s">
        <v>11</v>
      </c>
      <c r="F26" s="2" t="str">
        <f t="shared" si="0"/>
        <v>Castle Amber</v>
      </c>
      <c r="G26" s="2">
        <f>'S3'!I26</f>
        <v>0</v>
      </c>
      <c r="H26" s="2">
        <f t="shared" si="1"/>
        <v>0</v>
      </c>
      <c r="I26" s="2">
        <f t="shared" si="2"/>
        <v>0</v>
      </c>
      <c r="K26" s="12" t="s">
        <v>16</v>
      </c>
      <c r="L26" s="12"/>
      <c r="M26" s="12"/>
      <c r="P26" s="15"/>
      <c r="Q26" s="15"/>
      <c r="R26" s="15"/>
    </row>
    <row r="27" spans="1:18">
      <c r="A27" s="2" t="str">
        <f>'S1'!A27</f>
        <v>Rae  </v>
      </c>
      <c r="B27" s="1"/>
      <c r="C27" s="1"/>
      <c r="D27" s="1"/>
      <c r="E27" s="1" t="s">
        <v>17</v>
      </c>
      <c r="F27" s="2" t="str">
        <f t="shared" si="0"/>
        <v>GMing</v>
      </c>
      <c r="G27" s="2">
        <f>'S3'!I27</f>
        <v>1</v>
      </c>
      <c r="H27" s="2">
        <f t="shared" si="1"/>
        <v>0</v>
      </c>
      <c r="I27" s="2">
        <f t="shared" si="2"/>
        <v>1</v>
      </c>
      <c r="K27" s="3" t="s">
        <v>64</v>
      </c>
      <c r="L27" s="3" t="s">
        <v>0</v>
      </c>
      <c r="M27" s="3" t="s">
        <v>67</v>
      </c>
    </row>
    <row r="28" spans="1:18">
      <c r="A28" s="2" t="str">
        <f>'S1'!A28</f>
        <v>Ma  </v>
      </c>
      <c r="B28" s="19" t="s">
        <v>21</v>
      </c>
      <c r="C28" s="1" t="s">
        <v>10</v>
      </c>
      <c r="D28" s="1" t="s">
        <v>11</v>
      </c>
      <c r="E28" s="19" t="s">
        <v>21</v>
      </c>
      <c r="F28" s="2" t="str">
        <f t="shared" si="0"/>
        <v>Dwellers in the Forbidden City</v>
      </c>
      <c r="G28" s="2">
        <f>'S3'!I28</f>
        <v>0</v>
      </c>
      <c r="H28" s="2">
        <f t="shared" si="1"/>
        <v>0</v>
      </c>
      <c r="I28" s="2">
        <f t="shared" si="2"/>
        <v>0</v>
      </c>
      <c r="K28" s="2">
        <f>MATCH(L24,E:E,0)</f>
        <v>4</v>
      </c>
      <c r="L28" s="2" t="str">
        <f ca="1">INDIRECT("A"&amp;K28)</f>
        <v>Emmie  </v>
      </c>
      <c r="M28" s="2">
        <f ca="1">INDIRECT("G"&amp;K28)</f>
        <v>1</v>
      </c>
    </row>
    <row r="29" spans="1:18">
      <c r="A29" s="2" t="str">
        <f>'S1'!A29</f>
        <v>Joeann  </v>
      </c>
      <c r="B29" s="1" t="s">
        <v>53</v>
      </c>
      <c r="C29" s="1" t="s">
        <v>21</v>
      </c>
      <c r="D29" s="1" t="s">
        <v>10</v>
      </c>
      <c r="E29" s="1" t="s">
        <v>53</v>
      </c>
      <c r="F29" s="2" t="str">
        <f t="shared" si="0"/>
        <v>The Forge of Fury</v>
      </c>
      <c r="G29" s="2">
        <f>'S3'!I29</f>
        <v>1</v>
      </c>
      <c r="H29" s="2">
        <f t="shared" si="1"/>
        <v>0</v>
      </c>
      <c r="I29" s="2">
        <f t="shared" si="2"/>
        <v>1</v>
      </c>
      <c r="K29" s="2">
        <f ca="1">IFERROR(MATCH(L$24,INDIRECT("E"&amp;K28+1&amp;":E500"),0)+K28,"")</f>
        <v>24</v>
      </c>
      <c r="L29" s="2" t="str">
        <f t="shared" ref="L29:L41" ca="1" si="9">IFERROR(INDIRECT("A"&amp;K29),"")</f>
        <v>Cecil  </v>
      </c>
      <c r="M29" s="2">
        <f t="shared" ref="M29:M41" ca="1" si="10">IFERROR(INDIRECT("G"&amp;K29),"")</f>
        <v>0</v>
      </c>
    </row>
    <row r="30" spans="1:18">
      <c r="A30" s="2" t="str">
        <f>'S1'!A30</f>
        <v>Melania  </v>
      </c>
      <c r="B30" s="1" t="s">
        <v>21</v>
      </c>
      <c r="C30" s="1" t="s">
        <v>53</v>
      </c>
      <c r="D30" s="1" t="s">
        <v>10</v>
      </c>
      <c r="E30" s="1" t="s">
        <v>21</v>
      </c>
      <c r="F30" s="2" t="str">
        <f t="shared" si="0"/>
        <v>Dwellers in the Forbidden City</v>
      </c>
      <c r="G30" s="2">
        <f>'S3'!I30</f>
        <v>1</v>
      </c>
      <c r="H30" s="2">
        <f t="shared" si="1"/>
        <v>0</v>
      </c>
      <c r="I30" s="2">
        <f t="shared" si="2"/>
        <v>1</v>
      </c>
      <c r="K30" s="2">
        <f t="shared" ref="K30:K41" ca="1" si="11">IFERROR(MATCH(L$24,INDIRECT("E"&amp;K29+1&amp;":E500"),0)+K29,"")</f>
        <v>25</v>
      </c>
      <c r="L30" s="2" t="str">
        <f t="shared" ca="1" si="9"/>
        <v>Cordelia  </v>
      </c>
      <c r="M30" s="2">
        <f t="shared" ca="1" si="10"/>
        <v>0</v>
      </c>
    </row>
    <row r="31" spans="1:18">
      <c r="A31" s="2" t="str">
        <f>'S1'!A31</f>
        <v>Elwanda  </v>
      </c>
      <c r="B31" s="1" t="s">
        <v>10</v>
      </c>
      <c r="C31" s="1" t="s">
        <v>53</v>
      </c>
      <c r="D31" s="1" t="s">
        <v>21</v>
      </c>
      <c r="E31" s="1" t="s">
        <v>21</v>
      </c>
      <c r="F31" s="2" t="str">
        <f t="shared" si="0"/>
        <v>Dwellers in the Forbidden City</v>
      </c>
      <c r="G31" s="2">
        <f>'S3'!I31</f>
        <v>0</v>
      </c>
      <c r="H31" s="2">
        <f t="shared" si="1"/>
        <v>2</v>
      </c>
      <c r="I31" s="2">
        <f t="shared" si="2"/>
        <v>2</v>
      </c>
      <c r="K31" s="2">
        <f t="shared" ca="1" si="11"/>
        <v>29</v>
      </c>
      <c r="L31" s="2" t="str">
        <f t="shared" ca="1" si="9"/>
        <v>Joeann  </v>
      </c>
      <c r="M31" s="2">
        <f t="shared" ca="1" si="10"/>
        <v>1</v>
      </c>
    </row>
    <row r="32" spans="1:18">
      <c r="A32" s="2" t="str">
        <f>'S1'!A32</f>
        <v>Florencia  </v>
      </c>
      <c r="B32" s="1" t="s">
        <v>10</v>
      </c>
      <c r="C32" s="1" t="s">
        <v>21</v>
      </c>
      <c r="D32" s="1" t="s">
        <v>11</v>
      </c>
      <c r="E32" s="1" t="s">
        <v>10</v>
      </c>
      <c r="F32" s="2" t="str">
        <f t="shared" si="0"/>
        <v>The Isle of Dread</v>
      </c>
      <c r="G32" s="2">
        <f>'S3'!I32</f>
        <v>1</v>
      </c>
      <c r="H32" s="2">
        <f t="shared" si="1"/>
        <v>0</v>
      </c>
      <c r="I32" s="2">
        <f t="shared" si="2"/>
        <v>1</v>
      </c>
      <c r="K32" s="2" t="str">
        <f t="shared" ca="1" si="11"/>
        <v/>
      </c>
      <c r="L32" s="2" t="str">
        <f t="shared" ca="1" si="9"/>
        <v/>
      </c>
      <c r="M32" s="2" t="str">
        <f t="shared" ca="1" si="10"/>
        <v/>
      </c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K33" s="2" t="str">
        <f t="shared" ca="1" si="11"/>
        <v/>
      </c>
      <c r="L33" s="2" t="str">
        <f t="shared" ca="1" si="9"/>
        <v/>
      </c>
      <c r="M33" s="2" t="str">
        <f t="shared" ca="1" si="10"/>
        <v/>
      </c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K34" s="2" t="str">
        <f t="shared" ca="1" si="11"/>
        <v/>
      </c>
      <c r="L34" s="2" t="str">
        <f t="shared" ca="1" si="9"/>
        <v/>
      </c>
      <c r="M34" s="2" t="str">
        <f t="shared" ca="1" si="10"/>
        <v/>
      </c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K35" s="2" t="str">
        <f t="shared" ca="1" si="11"/>
        <v/>
      </c>
      <c r="L35" s="2" t="str">
        <f t="shared" ca="1" si="9"/>
        <v/>
      </c>
      <c r="M35" s="2" t="str">
        <f t="shared" ca="1" si="10"/>
        <v/>
      </c>
    </row>
    <row r="36" spans="1:13">
      <c r="A36" s="10"/>
      <c r="B36" s="10"/>
      <c r="C36" s="10"/>
      <c r="D36" s="10"/>
      <c r="E36" s="10"/>
      <c r="F36" s="10"/>
      <c r="G36" s="10"/>
      <c r="H36" s="10"/>
      <c r="I36" s="10"/>
      <c r="K36" s="2" t="str">
        <f t="shared" ca="1" si="11"/>
        <v/>
      </c>
      <c r="L36" s="2" t="str">
        <f t="shared" ca="1" si="9"/>
        <v/>
      </c>
      <c r="M36" s="2" t="str">
        <f t="shared" ca="1" si="10"/>
        <v/>
      </c>
    </row>
    <row r="37" spans="1:13">
      <c r="A37" s="10"/>
      <c r="B37" s="10"/>
      <c r="C37" s="10"/>
      <c r="D37" s="10"/>
      <c r="E37" s="10"/>
      <c r="F37" s="10"/>
      <c r="G37" s="10"/>
      <c r="H37" s="10"/>
      <c r="I37" s="10"/>
      <c r="K37" s="2" t="str">
        <f t="shared" ca="1" si="11"/>
        <v/>
      </c>
      <c r="L37" s="2" t="str">
        <f t="shared" ca="1" si="9"/>
        <v/>
      </c>
      <c r="M37" s="2" t="str">
        <f t="shared" ca="1" si="10"/>
        <v/>
      </c>
    </row>
    <row r="38" spans="1:13">
      <c r="A38" s="10"/>
      <c r="B38" s="10"/>
      <c r="C38" s="10"/>
      <c r="D38" s="10"/>
      <c r="E38" s="10"/>
      <c r="F38" s="10"/>
      <c r="G38" s="10"/>
      <c r="H38" s="10"/>
      <c r="I38" s="10"/>
      <c r="K38" s="2" t="str">
        <f t="shared" ca="1" si="11"/>
        <v/>
      </c>
      <c r="L38" s="2" t="str">
        <f t="shared" ca="1" si="9"/>
        <v/>
      </c>
      <c r="M38" s="2" t="str">
        <f t="shared" ca="1" si="10"/>
        <v/>
      </c>
    </row>
    <row r="39" spans="1:13">
      <c r="A39" s="10"/>
      <c r="B39" s="10"/>
      <c r="C39" s="10"/>
      <c r="D39" s="10"/>
      <c r="E39" s="10"/>
      <c r="F39" s="10"/>
      <c r="G39" s="10"/>
      <c r="H39" s="10"/>
      <c r="I39" s="10"/>
      <c r="K39" s="2" t="str">
        <f t="shared" ca="1" si="11"/>
        <v/>
      </c>
      <c r="L39" s="2" t="str">
        <f t="shared" ca="1" si="9"/>
        <v/>
      </c>
      <c r="M39" s="2" t="str">
        <f t="shared" ca="1" si="10"/>
        <v/>
      </c>
    </row>
    <row r="40" spans="1:13">
      <c r="A40" s="10"/>
      <c r="B40" s="10"/>
      <c r="C40" s="10"/>
      <c r="D40" s="10"/>
      <c r="E40" s="10"/>
      <c r="F40" s="10"/>
      <c r="G40" s="10"/>
      <c r="H40" s="10"/>
      <c r="I40" s="10"/>
      <c r="K40" s="2" t="str">
        <f t="shared" ca="1" si="11"/>
        <v/>
      </c>
      <c r="L40" s="2" t="str">
        <f t="shared" ca="1" si="9"/>
        <v/>
      </c>
      <c r="M40" s="2" t="str">
        <f t="shared" ca="1" si="10"/>
        <v/>
      </c>
    </row>
    <row r="41" spans="1:13">
      <c r="A41" s="10"/>
      <c r="B41" s="10"/>
      <c r="C41" s="10"/>
      <c r="D41" s="10"/>
      <c r="E41" s="10"/>
      <c r="F41" s="10"/>
      <c r="G41" s="10"/>
      <c r="H41" s="10"/>
      <c r="I41" s="10"/>
      <c r="K41" s="2" t="str">
        <f t="shared" ca="1" si="11"/>
        <v/>
      </c>
      <c r="L41" s="2" t="str">
        <f t="shared" ca="1" si="9"/>
        <v/>
      </c>
      <c r="M41" s="2" t="str">
        <f t="shared" ca="1" si="10"/>
        <v/>
      </c>
    </row>
    <row r="42" spans="1:13">
      <c r="A42" s="10"/>
      <c r="B42" s="10"/>
      <c r="C42" s="10"/>
      <c r="D42" s="10"/>
      <c r="E42" s="10"/>
      <c r="F42" s="10"/>
      <c r="G42" s="10"/>
      <c r="H42" s="10"/>
      <c r="I42" s="10"/>
    </row>
    <row r="43" spans="1:13">
      <c r="A43" s="10"/>
      <c r="B43" s="10"/>
      <c r="C43" s="10"/>
      <c r="D43" s="10"/>
      <c r="E43" s="10"/>
      <c r="F43" s="10"/>
      <c r="G43" s="10"/>
      <c r="H43" s="10"/>
      <c r="I43" s="10"/>
    </row>
    <row r="44" spans="1:13">
      <c r="A44" s="10"/>
      <c r="B44" s="10"/>
      <c r="C44" s="10"/>
      <c r="D44" s="10"/>
      <c r="E44" s="10"/>
      <c r="F44" s="10"/>
      <c r="G44" s="10"/>
      <c r="H44" s="10"/>
      <c r="I44" s="10"/>
    </row>
    <row r="45" spans="1:13">
      <c r="A45" s="10"/>
      <c r="B45" s="10"/>
      <c r="C45" s="10"/>
      <c r="D45" s="10"/>
      <c r="E45" s="10"/>
      <c r="F45" s="10"/>
      <c r="G45" s="10"/>
      <c r="H45" s="10"/>
      <c r="I45" s="10"/>
    </row>
    <row r="46" spans="1:13">
      <c r="A46" s="10"/>
      <c r="B46" s="10"/>
      <c r="C46" s="10"/>
      <c r="D46" s="10"/>
      <c r="E46" s="10"/>
      <c r="F46" s="10"/>
      <c r="G46" s="10"/>
      <c r="H46" s="10"/>
      <c r="I46" s="10"/>
    </row>
    <row r="47" spans="1:13">
      <c r="A47" s="10"/>
      <c r="B47" s="10"/>
      <c r="C47" s="10"/>
      <c r="D47" s="10"/>
      <c r="E47" s="10"/>
      <c r="F47" s="10"/>
      <c r="G47" s="10"/>
      <c r="H47" s="10"/>
      <c r="I47" s="10"/>
    </row>
    <row r="48" spans="1:13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  <row r="51" spans="1:9">
      <c r="A51" s="10"/>
      <c r="B51" s="10"/>
      <c r="C51" s="10"/>
      <c r="D51" s="10"/>
      <c r="E51" s="10"/>
      <c r="F51" s="10"/>
      <c r="G51" s="10"/>
      <c r="H51" s="10"/>
      <c r="I51" s="10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</sheetData>
  <mergeCells count="24">
    <mergeCell ref="L25:M25"/>
    <mergeCell ref="P25:R26"/>
    <mergeCell ref="K26:M26"/>
    <mergeCell ref="Q18:R18"/>
    <mergeCell ref="Q19:R19"/>
    <mergeCell ref="Q20:R20"/>
    <mergeCell ref="Q21:R21"/>
    <mergeCell ref="K23:M23"/>
    <mergeCell ref="L24:M24"/>
    <mergeCell ref="P24:R24"/>
    <mergeCell ref="K12:L12"/>
    <mergeCell ref="P12:R12"/>
    <mergeCell ref="Q14:R14"/>
    <mergeCell ref="Q15:R15"/>
    <mergeCell ref="Q16:R16"/>
    <mergeCell ref="Q17:R17"/>
    <mergeCell ref="A1:A2"/>
    <mergeCell ref="B1:D1"/>
    <mergeCell ref="E1:E2"/>
    <mergeCell ref="F1:F2"/>
    <mergeCell ref="G1:I1"/>
    <mergeCell ref="K1:R1"/>
    <mergeCell ref="N2:O2"/>
    <mergeCell ref="P2:Q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7" sqref="B7"/>
    </sheetView>
  </sheetViews>
  <sheetFormatPr baseColWidth="10" defaultRowHeight="15" x14ac:dyDescent="0"/>
  <cols>
    <col min="1" max="1" width="13.6640625" bestFit="1" customWidth="1"/>
    <col min="2" max="2" width="27" bestFit="1" customWidth="1"/>
  </cols>
  <sheetData>
    <row r="1" spans="1:3">
      <c r="A1" s="7" t="s">
        <v>101</v>
      </c>
      <c r="B1" s="14">
        <v>31</v>
      </c>
      <c r="C1" s="14"/>
    </row>
    <row r="2" spans="1:3">
      <c r="A2" s="7" t="s">
        <v>102</v>
      </c>
      <c r="B2" s="11" t="str">
        <f ca="1">IFERROR(INDIRECT("S1!A"&amp;B1),"")</f>
        <v>Elwanda  </v>
      </c>
      <c r="C2" s="11"/>
    </row>
    <row r="4" spans="1:3">
      <c r="A4" s="7"/>
      <c r="B4" s="7" t="s">
        <v>1</v>
      </c>
      <c r="C4" s="7" t="s">
        <v>9</v>
      </c>
    </row>
    <row r="5" spans="1:3">
      <c r="A5" s="7" t="s">
        <v>104</v>
      </c>
      <c r="B5" s="3" t="str">
        <f ca="1">INDIRECT("'"&amp;A5&amp;"'!F"&amp;B$1)</f>
        <v>The Sinister Secret of Saltmarsh</v>
      </c>
      <c r="C5" s="3">
        <f ca="1">INDIRECT("'"&amp;A5&amp;"'!H"&amp;B$1)</f>
        <v>0</v>
      </c>
    </row>
    <row r="6" spans="1:3">
      <c r="A6" s="7" t="s">
        <v>105</v>
      </c>
      <c r="B6" s="3" t="str">
        <f ca="1">INDIRECT("'"&amp;A6&amp;"'!F"&amp;B$1)</f>
        <v>The Lost Caverns of Tsojcanth</v>
      </c>
      <c r="C6" s="3">
        <f ca="1">INDIRECT("'"&amp;A6&amp;"'!H"&amp;B$1)</f>
        <v>0</v>
      </c>
    </row>
    <row r="7" spans="1:3">
      <c r="A7" s="7" t="s">
        <v>106</v>
      </c>
      <c r="B7" s="3" t="str">
        <f ca="1">INDIRECT("'"&amp;A7&amp;"'!F"&amp;B$1)</f>
        <v>Scourge of the Slavelords</v>
      </c>
      <c r="C7" s="3">
        <f ca="1">INDIRECT("'"&amp;A7&amp;"'!H"&amp;B$1)</f>
        <v>0</v>
      </c>
    </row>
    <row r="8" spans="1:3">
      <c r="A8" s="7" t="s">
        <v>107</v>
      </c>
      <c r="B8" s="3" t="str">
        <f ca="1">INDIRECT("'"&amp;A8&amp;"'!F"&amp;B$1)</f>
        <v>Dwellers in the Forbidden City</v>
      </c>
      <c r="C8" s="3">
        <f ca="1">INDIRECT("'"&amp;A8&amp;"'!H"&amp;B$1)</f>
        <v>2</v>
      </c>
    </row>
    <row r="10" spans="1:3">
      <c r="A10" s="7" t="s">
        <v>103</v>
      </c>
      <c r="B10" s="7"/>
      <c r="C10" s="3">
        <f ca="1">SUM(C5:C8)</f>
        <v>2</v>
      </c>
    </row>
  </sheetData>
  <mergeCells count="2">
    <mergeCell ref="B1:C1"/>
    <mergeCell ref="B2:C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S1</vt:lpstr>
      <vt:lpstr>S2</vt:lpstr>
      <vt:lpstr>S3</vt:lpstr>
      <vt:lpstr>S4</vt:lpstr>
      <vt:lpstr>Player Record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Jan-Yves Ruzicka</dc:creator>
  <cp:lastModifiedBy>Jan-Yves Ruzicka</cp:lastModifiedBy>
  <dcterms:created xsi:type="dcterms:W3CDTF">2016-10-10T22:34:54Z</dcterms:created>
  <dcterms:modified xsi:type="dcterms:W3CDTF">2016-10-12T01:38:05Z</dcterms:modified>
</cp:coreProperties>
</file>